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附表1-总表" sheetId="1" r:id="rId1"/>
    <sheet name="广州市" sheetId="2" state="hidden" r:id="rId2"/>
    <sheet name="珠海市" sheetId="3" state="hidden" r:id="rId3"/>
    <sheet name="汕头市" sheetId="4" state="hidden" r:id="rId4"/>
    <sheet name="佛山市" sheetId="5" state="hidden" r:id="rId5"/>
    <sheet name="韶关市" sheetId="6" state="hidden" r:id="rId6"/>
    <sheet name="河源市" sheetId="7" state="hidden" r:id="rId7"/>
    <sheet name="梅州市" sheetId="8" state="hidden" r:id="rId8"/>
    <sheet name="惠州市" sheetId="9" state="hidden" r:id="rId9"/>
    <sheet name="汕尾市" sheetId="10" state="hidden" r:id="rId10"/>
    <sheet name="东莞市" sheetId="11" state="hidden" r:id="rId11"/>
    <sheet name="中山市" sheetId="12" state="hidden" r:id="rId12"/>
    <sheet name="江门市" sheetId="13" state="hidden" r:id="rId13"/>
    <sheet name="阳江市" sheetId="14" state="hidden" r:id="rId14"/>
    <sheet name="湛江市" sheetId="15" state="hidden" r:id="rId15"/>
    <sheet name="茂名市" sheetId="16" state="hidden" r:id="rId16"/>
    <sheet name="肇庆市" sheetId="17" state="hidden" r:id="rId17"/>
    <sheet name="清远市" sheetId="18" state="hidden" r:id="rId18"/>
    <sheet name="潮州市" sheetId="19" state="hidden" r:id="rId19"/>
    <sheet name="揭阳市" sheetId="20" state="hidden" r:id="rId20"/>
    <sheet name="云浮市" sheetId="21" state="hidden" r:id="rId21"/>
  </sheets>
  <externalReferences>
    <externalReference r:id="rId22"/>
  </externalReferences>
  <calcPr calcId="144525"/>
</workbook>
</file>

<file path=xl/sharedStrings.xml><?xml version="1.0" encoding="utf-8"?>
<sst xmlns="http://schemas.openxmlformats.org/spreadsheetml/2006/main" count="432" uniqueCount="208">
  <si>
    <r>
      <rPr>
        <sz val="16"/>
        <rFont val="仿宋_GB2312"/>
        <charset val="134"/>
      </rPr>
      <t>附表</t>
    </r>
    <r>
      <rPr>
        <sz val="16"/>
        <rFont val="Times New Roman"/>
        <charset val="134"/>
      </rPr>
      <t>1</t>
    </r>
  </si>
  <si>
    <t>2025年中央就业补助资金（第二批）分配总表</t>
  </si>
  <si>
    <t>单位：万元</t>
  </si>
  <si>
    <r>
      <rPr>
        <sz val="12"/>
        <color indexed="8"/>
        <rFont val="仿宋_GB2312"/>
        <charset val="134"/>
      </rPr>
      <t>序号</t>
    </r>
  </si>
  <si>
    <t>地区</t>
  </si>
  <si>
    <t>分配资金合计</t>
  </si>
  <si>
    <t>其中：就业政策性补贴及补助</t>
  </si>
  <si>
    <t>其中：就业见习补贴</t>
  </si>
  <si>
    <r>
      <rPr>
        <b/>
        <sz val="12"/>
        <rFont val="仿宋_GB2312"/>
        <charset val="134"/>
      </rPr>
      <t>合计</t>
    </r>
  </si>
  <si>
    <r>
      <rPr>
        <b/>
        <sz val="12"/>
        <rFont val="仿宋_GB2312"/>
        <charset val="134"/>
      </rPr>
      <t>一</t>
    </r>
  </si>
  <si>
    <t>地市</t>
  </si>
  <si>
    <t>（一）</t>
  </si>
  <si>
    <t>广州市</t>
  </si>
  <si>
    <t>市本级</t>
  </si>
  <si>
    <t>越秀区</t>
  </si>
  <si>
    <t>海珠区</t>
  </si>
  <si>
    <t>荔湾区</t>
  </si>
  <si>
    <t>天河区</t>
  </si>
  <si>
    <t>白云区</t>
  </si>
  <si>
    <t>黄埔区</t>
  </si>
  <si>
    <t>花都区</t>
  </si>
  <si>
    <t>番禺区</t>
  </si>
  <si>
    <t>南沙区</t>
  </si>
  <si>
    <t>从化区</t>
  </si>
  <si>
    <t>增城区</t>
  </si>
  <si>
    <r>
      <rPr>
        <sz val="12"/>
        <rFont val="仿宋_GB2312"/>
        <charset val="134"/>
      </rPr>
      <t>（二）</t>
    </r>
  </si>
  <si>
    <t>珠海市</t>
  </si>
  <si>
    <r>
      <rPr>
        <sz val="12"/>
        <rFont val="仿宋_GB2312"/>
        <charset val="134"/>
      </rPr>
      <t>（三）</t>
    </r>
  </si>
  <si>
    <t>汕头市</t>
  </si>
  <si>
    <r>
      <rPr>
        <sz val="12"/>
        <rFont val="仿宋_GB2312"/>
        <charset val="134"/>
      </rPr>
      <t>（四）</t>
    </r>
  </si>
  <si>
    <t>佛山市</t>
  </si>
  <si>
    <r>
      <rPr>
        <sz val="12"/>
        <rFont val="仿宋_GB2312"/>
        <charset val="134"/>
      </rPr>
      <t>（五）</t>
    </r>
  </si>
  <si>
    <t>韶关市</t>
  </si>
  <si>
    <r>
      <rPr>
        <sz val="12"/>
        <rFont val="仿宋_GB2312"/>
        <charset val="134"/>
      </rPr>
      <t>（六）</t>
    </r>
  </si>
  <si>
    <t>河源市</t>
  </si>
  <si>
    <r>
      <rPr>
        <sz val="12"/>
        <rFont val="仿宋_GB2312"/>
        <charset val="134"/>
      </rPr>
      <t>（七）</t>
    </r>
  </si>
  <si>
    <t>梅州市</t>
  </si>
  <si>
    <r>
      <rPr>
        <sz val="12"/>
        <rFont val="仿宋_GB2312"/>
        <charset val="134"/>
      </rPr>
      <t>（八）</t>
    </r>
  </si>
  <si>
    <t>惠州市</t>
  </si>
  <si>
    <r>
      <rPr>
        <sz val="12"/>
        <rFont val="仿宋_GB2312"/>
        <charset val="134"/>
      </rPr>
      <t>（九）</t>
    </r>
  </si>
  <si>
    <t>汕尾市</t>
  </si>
  <si>
    <r>
      <rPr>
        <sz val="12"/>
        <rFont val="仿宋_GB2312"/>
        <charset val="134"/>
      </rPr>
      <t>（十）</t>
    </r>
  </si>
  <si>
    <t>东莞市</t>
  </si>
  <si>
    <r>
      <rPr>
        <sz val="12"/>
        <rFont val="仿宋_GB2312"/>
        <charset val="134"/>
      </rPr>
      <t>（十一）</t>
    </r>
  </si>
  <si>
    <t>中山市</t>
  </si>
  <si>
    <r>
      <rPr>
        <sz val="12"/>
        <rFont val="仿宋_GB2312"/>
        <charset val="134"/>
      </rPr>
      <t>（十二）</t>
    </r>
  </si>
  <si>
    <t>江门市</t>
  </si>
  <si>
    <r>
      <rPr>
        <sz val="12"/>
        <rFont val="仿宋_GB2312"/>
        <charset val="134"/>
      </rPr>
      <t>（十三）</t>
    </r>
  </si>
  <si>
    <t>阳江市</t>
  </si>
  <si>
    <r>
      <rPr>
        <sz val="12"/>
        <rFont val="仿宋_GB2312"/>
        <charset val="134"/>
      </rPr>
      <t>（十四）</t>
    </r>
  </si>
  <si>
    <t>湛江市</t>
  </si>
  <si>
    <r>
      <rPr>
        <sz val="12"/>
        <rFont val="仿宋_GB2312"/>
        <charset val="134"/>
      </rPr>
      <t>（十五）</t>
    </r>
  </si>
  <si>
    <t>茂名市</t>
  </si>
  <si>
    <r>
      <rPr>
        <sz val="12"/>
        <rFont val="仿宋_GB2312"/>
        <charset val="134"/>
      </rPr>
      <t>（十六）</t>
    </r>
  </si>
  <si>
    <t>肇庆市</t>
  </si>
  <si>
    <r>
      <rPr>
        <sz val="12"/>
        <rFont val="仿宋_GB2312"/>
        <charset val="134"/>
      </rPr>
      <t>（十七）</t>
    </r>
  </si>
  <si>
    <t>清远市</t>
  </si>
  <si>
    <r>
      <rPr>
        <sz val="12"/>
        <rFont val="仿宋_GB2312"/>
        <charset val="134"/>
      </rPr>
      <t>（十八）</t>
    </r>
  </si>
  <si>
    <t>潮州市</t>
  </si>
  <si>
    <r>
      <rPr>
        <sz val="12"/>
        <rFont val="仿宋_GB2312"/>
        <charset val="134"/>
      </rPr>
      <t>（十九）</t>
    </r>
  </si>
  <si>
    <t>揭阳市</t>
  </si>
  <si>
    <r>
      <rPr>
        <sz val="12"/>
        <rFont val="仿宋_GB2312"/>
        <charset val="134"/>
      </rPr>
      <t>（二十）</t>
    </r>
  </si>
  <si>
    <t>云浮市</t>
  </si>
  <si>
    <r>
      <rPr>
        <b/>
        <sz val="12"/>
        <rFont val="仿宋_GB2312"/>
        <charset val="134"/>
      </rPr>
      <t>二</t>
    </r>
  </si>
  <si>
    <r>
      <rPr>
        <b/>
        <sz val="12"/>
        <rFont val="仿宋_GB2312"/>
        <charset val="134"/>
      </rPr>
      <t>省本级</t>
    </r>
  </si>
  <si>
    <t>厅本部</t>
  </si>
  <si>
    <t>人才局</t>
  </si>
  <si>
    <t>政务中心</t>
  </si>
  <si>
    <t>附件</t>
  </si>
  <si>
    <t>广州市公式因素法资金县区分配系数表</t>
  </si>
  <si>
    <t>序号</t>
  </si>
  <si>
    <t>县区</t>
  </si>
  <si>
    <t>分配总额</t>
  </si>
  <si>
    <t>就业政策性补贴及补助分配因素</t>
  </si>
  <si>
    <t>就业见习补贴分配因素</t>
  </si>
  <si>
    <t>先预留500万元给天河</t>
  </si>
  <si>
    <t>总分配金额</t>
  </si>
  <si>
    <t>合计</t>
  </si>
  <si>
    <t>珠海市公式因素法资金县区分配系数表</t>
  </si>
  <si>
    <t>香洲区</t>
  </si>
  <si>
    <t>金湾区</t>
  </si>
  <si>
    <t>斗门区</t>
  </si>
  <si>
    <t>高新区</t>
  </si>
  <si>
    <t>汕头市公式因素法资金县区分配系数表</t>
  </si>
  <si>
    <t>金平区</t>
  </si>
  <si>
    <t>龙湖区</t>
  </si>
  <si>
    <t>濠江区</t>
  </si>
  <si>
    <t>澄海区</t>
  </si>
  <si>
    <t>潮阳区</t>
  </si>
  <si>
    <t>潮南区</t>
  </si>
  <si>
    <t>南澳县</t>
  </si>
  <si>
    <t>佛山市公式因素法资金县区分配系数表</t>
  </si>
  <si>
    <t>禅城区</t>
  </si>
  <si>
    <t>南海区</t>
  </si>
  <si>
    <t>顺德区</t>
  </si>
  <si>
    <t>高明区</t>
  </si>
  <si>
    <t>三水区</t>
  </si>
  <si>
    <t>韶关市公式因素法资金县区分配系数表</t>
  </si>
  <si>
    <t>浈江区</t>
  </si>
  <si>
    <t>武江区</t>
  </si>
  <si>
    <t>曲江区</t>
  </si>
  <si>
    <t>乐昌市</t>
  </si>
  <si>
    <t>南雄市</t>
  </si>
  <si>
    <t>仁化县</t>
  </si>
  <si>
    <t>始兴县</t>
  </si>
  <si>
    <t>翁源县</t>
  </si>
  <si>
    <t>新丰县</t>
  </si>
  <si>
    <t>乳源县</t>
  </si>
  <si>
    <t>河源市公式因素法资金县区分配系数表</t>
  </si>
  <si>
    <t>源城区</t>
  </si>
  <si>
    <t>东源县</t>
  </si>
  <si>
    <t>和平县</t>
  </si>
  <si>
    <t>龙川县</t>
  </si>
  <si>
    <t>紫金县</t>
  </si>
  <si>
    <t>连平县</t>
  </si>
  <si>
    <t>江东新区</t>
  </si>
  <si>
    <t>梅州市公式因素法资金县区分配系数表</t>
  </si>
  <si>
    <t>梅江区</t>
  </si>
  <si>
    <t>梅县区</t>
  </si>
  <si>
    <t>兴宁市</t>
  </si>
  <si>
    <t>平远县</t>
  </si>
  <si>
    <t>蕉岭县</t>
  </si>
  <si>
    <t>大埔县</t>
  </si>
  <si>
    <t>丰顺县</t>
  </si>
  <si>
    <t>五华县</t>
  </si>
  <si>
    <t>惠州市公式因素法资金县区分配系数表</t>
  </si>
  <si>
    <t>惠城区</t>
  </si>
  <si>
    <t>惠阳区</t>
  </si>
  <si>
    <t>惠东县</t>
  </si>
  <si>
    <t>博罗县</t>
  </si>
  <si>
    <t>龙门县</t>
  </si>
  <si>
    <t>仲恺区</t>
  </si>
  <si>
    <t>大亚湾区</t>
  </si>
  <si>
    <t>汕尾市公式因素法资金县区分配系数表</t>
  </si>
  <si>
    <t>城区</t>
  </si>
  <si>
    <t>海丰</t>
  </si>
  <si>
    <t>陆丰</t>
  </si>
  <si>
    <t>陆河</t>
  </si>
  <si>
    <t>红海湾</t>
  </si>
  <si>
    <t>华侨</t>
  </si>
  <si>
    <t>东莞市公式因素法资金县区分配系数表</t>
  </si>
  <si>
    <t>中山市公式因素法资金县区分配系数表</t>
  </si>
  <si>
    <t>江门市公式因素法资金县区分配系数表</t>
  </si>
  <si>
    <t>蓬江区</t>
  </si>
  <si>
    <t>江海区</t>
  </si>
  <si>
    <t>新会区</t>
  </si>
  <si>
    <t>台山市</t>
  </si>
  <si>
    <t>开平市</t>
  </si>
  <si>
    <t>鹤山市</t>
  </si>
  <si>
    <t>恩平市</t>
  </si>
  <si>
    <t>阳江市公式因素法资金县区分配系数表</t>
  </si>
  <si>
    <t>江城区</t>
  </si>
  <si>
    <t>阳东区</t>
  </si>
  <si>
    <t>阳春市</t>
  </si>
  <si>
    <t>阳西县</t>
  </si>
  <si>
    <t>海陵区</t>
  </si>
  <si>
    <t>湛江市公式因素法资金县区分配系数表</t>
  </si>
  <si>
    <t>赤坎区</t>
  </si>
  <si>
    <t>霞山区</t>
  </si>
  <si>
    <t>经开区</t>
  </si>
  <si>
    <t>麻章区</t>
  </si>
  <si>
    <t>坡头区</t>
  </si>
  <si>
    <t>廉江市</t>
  </si>
  <si>
    <t>吴川市</t>
  </si>
  <si>
    <t>雷州市</t>
  </si>
  <si>
    <t>遂溪县</t>
  </si>
  <si>
    <t>徐闻县</t>
  </si>
  <si>
    <t>茂名市公式因素法资金县区分配系数表</t>
  </si>
  <si>
    <t>茂南区</t>
  </si>
  <si>
    <t>高州市</t>
  </si>
  <si>
    <t>化州市</t>
  </si>
  <si>
    <t>肇庆市公式因素法资金县区分配系数表</t>
  </si>
  <si>
    <t>端州区</t>
  </si>
  <si>
    <t>鼎湖区</t>
  </si>
  <si>
    <t>高要区</t>
  </si>
  <si>
    <t>四会市</t>
  </si>
  <si>
    <t>广宁县</t>
  </si>
  <si>
    <t>德庆县</t>
  </si>
  <si>
    <t>封开县</t>
  </si>
  <si>
    <t>怀集县</t>
  </si>
  <si>
    <t>肇庆高新区</t>
  </si>
  <si>
    <t>清远市公式因素法资金县区分配系数表</t>
  </si>
  <si>
    <t>清城区</t>
  </si>
  <si>
    <t>清新区</t>
  </si>
  <si>
    <t>英德市</t>
  </si>
  <si>
    <t>连州市</t>
  </si>
  <si>
    <t>佛冈县</t>
  </si>
  <si>
    <t>连山县</t>
  </si>
  <si>
    <t>连南县</t>
  </si>
  <si>
    <t>阳山县</t>
  </si>
  <si>
    <t>潮州市公式因素法资金县区分配系数表</t>
  </si>
  <si>
    <t>潮安区</t>
  </si>
  <si>
    <t>饶平县</t>
  </si>
  <si>
    <t>湘桥区</t>
  </si>
  <si>
    <t>揭阳市公式因素法资金县区分配系数表</t>
  </si>
  <si>
    <t>备注</t>
  </si>
  <si>
    <t>因工作需要，提前下达惠来县的2025年中央就业资金（提前下达惠来1722万元）收回914万元，收回资金分配至榕城、普宁、揭西。</t>
  </si>
  <si>
    <t>榕城区</t>
  </si>
  <si>
    <t>揭东区</t>
  </si>
  <si>
    <t>普宁市</t>
  </si>
  <si>
    <t>惠来县</t>
  </si>
  <si>
    <t>揭西县</t>
  </si>
  <si>
    <t>云浮市公式因素法资金县区分配系数表</t>
  </si>
  <si>
    <t>云城区</t>
  </si>
  <si>
    <t>云安区</t>
  </si>
  <si>
    <t>罗定市</t>
  </si>
  <si>
    <t>新兴县</t>
  </si>
  <si>
    <t>郁南县</t>
  </si>
</sst>
</file>

<file path=xl/styles.xml><?xml version="1.0" encoding="utf-8"?>
<styleSheet xmlns="http://schemas.openxmlformats.org/spreadsheetml/2006/main">
  <numFmts count="10">
    <numFmt numFmtId="176" formatCode="_ * #,##0_ ;_ * \-#,##0_ ;_ * &quot;-&quot;??_ ;_ @_ "/>
    <numFmt numFmtId="177" formatCode="#,##0_ "/>
    <numFmt numFmtId="41" formatCode="_ * #,##0_ ;_ * \-#,##0_ ;_ * &quot;-&quot;_ ;_ @_ "/>
    <numFmt numFmtId="42" formatCode="_ &quot;￥&quot;* #,##0_ ;_ &quot;￥&quot;* \-#,##0_ ;_ &quot;￥&quot;* &quot;-&quot;_ ;_ @_ "/>
    <numFmt numFmtId="178" formatCode="0.0000_);[Red]\(0.0000\)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0.0_ "/>
    <numFmt numFmtId="180" formatCode="0_ "/>
    <numFmt numFmtId="181" formatCode="0.000_ "/>
  </numFmts>
  <fonts count="53">
    <font>
      <sz val="12"/>
      <name val="宋体"/>
      <charset val="134"/>
    </font>
    <font>
      <sz val="18"/>
      <color theme="1"/>
      <name val="黑体"/>
      <charset val="134"/>
    </font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2"/>
      <color indexed="8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Times New Roman"/>
      <charset val="0"/>
    </font>
    <font>
      <sz val="11"/>
      <color rgb="FF000000"/>
      <name val="等线"/>
      <charset val="134"/>
    </font>
    <font>
      <sz val="12"/>
      <color rgb="FF000000"/>
      <name val="宋体"/>
      <charset val="134"/>
    </font>
    <font>
      <sz val="18"/>
      <color indexed="8"/>
      <name val="黑体"/>
      <charset val="134"/>
    </font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sz val="11"/>
      <color indexed="8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Times New Roman"/>
      <charset val="0"/>
    </font>
    <font>
      <sz val="11"/>
      <color indexed="8"/>
      <name val="等线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6"/>
      <name val="Times New Roman"/>
      <charset val="134"/>
    </font>
    <font>
      <sz val="16"/>
      <name val="黑体"/>
      <charset val="134"/>
    </font>
    <font>
      <sz val="20"/>
      <name val="黑体"/>
      <charset val="0"/>
    </font>
    <font>
      <sz val="12"/>
      <name val="Times New Roman"/>
      <charset val="0"/>
    </font>
    <font>
      <b/>
      <sz val="20"/>
      <name val="Times New Roman"/>
      <charset val="134"/>
    </font>
    <font>
      <b/>
      <sz val="20"/>
      <name val="宋体"/>
      <charset val="134"/>
    </font>
    <font>
      <sz val="11"/>
      <name val="黑体"/>
      <charset val="134"/>
    </font>
    <font>
      <sz val="12"/>
      <color indexed="8"/>
      <name val="Times New Roman"/>
      <charset val="0"/>
    </font>
    <font>
      <b/>
      <sz val="12"/>
      <name val="Times New Roman"/>
      <charset val="0"/>
    </font>
    <font>
      <b/>
      <sz val="12"/>
      <name val="Times New Roman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name val="仿宋_GB2312"/>
      <charset val="134"/>
    </font>
    <font>
      <sz val="12"/>
      <color indexed="8"/>
      <name val="仿宋_GB2312"/>
      <charset val="134"/>
    </font>
  </fonts>
  <fills count="4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0" fillId="16" borderId="16" applyNumberFormat="0" applyAlignment="0" applyProtection="0">
      <alignment vertical="center"/>
    </xf>
    <xf numFmtId="0" fontId="43" fillId="23" borderId="17" applyNumberFormat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" fillId="25" borderId="18" applyNumberFormat="0" applyFon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0" fillId="16" borderId="12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9" fillId="0" borderId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3" fillId="11" borderId="12" applyNumberFormat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180" fontId="0" fillId="0" borderId="0" xfId="0" applyNumberFormat="1">
      <alignment vertical="center"/>
    </xf>
    <xf numFmtId="181" fontId="0" fillId="0" borderId="0" xfId="0" applyNumberFormat="1">
      <alignment vertical="center"/>
    </xf>
    <xf numFmtId="181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80" fontId="3" fillId="0" borderId="0" xfId="0" applyNumberFormat="1" applyFont="1" applyFill="1" applyAlignment="1">
      <alignment horizontal="center" vertical="center"/>
    </xf>
    <xf numFmtId="181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 wrapText="1"/>
    </xf>
    <xf numFmtId="181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80" fontId="4" fillId="0" borderId="3" xfId="0" applyNumberFormat="1" applyFont="1" applyFill="1" applyBorder="1" applyAlignment="1">
      <alignment horizontal="center" vertical="center" wrapText="1"/>
    </xf>
    <xf numFmtId="181" fontId="0" fillId="0" borderId="3" xfId="0" applyNumberForma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80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80" fontId="0" fillId="0" borderId="3" xfId="0" applyNumberFormat="1" applyBorder="1" applyAlignment="1">
      <alignment horizontal="center" vertical="center"/>
    </xf>
    <xf numFmtId="181" fontId="0" fillId="0" borderId="3" xfId="0" applyNumberForma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81" fontId="7" fillId="2" borderId="3" xfId="0" applyNumberFormat="1" applyFont="1" applyFill="1" applyBorder="1" applyAlignment="1">
      <alignment horizontal="center" vertical="center"/>
    </xf>
    <xf numFmtId="180" fontId="5" fillId="2" borderId="2" xfId="0" applyNumberFormat="1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0" fontId="5" fillId="3" borderId="8" xfId="0" applyNumberFormat="1" applyFont="1" applyFill="1" applyBorder="1" applyAlignment="1">
      <alignment horizontal="center" vertical="center" wrapText="1"/>
    </xf>
    <xf numFmtId="180" fontId="0" fillId="2" borderId="3" xfId="0" applyNumberFormat="1" applyFill="1" applyBorder="1">
      <alignment vertical="center"/>
    </xf>
    <xf numFmtId="181" fontId="0" fillId="0" borderId="9" xfId="0" applyNumberFormat="1" applyBorder="1" applyAlignment="1">
      <alignment horizontal="center" vertical="center"/>
    </xf>
    <xf numFmtId="180" fontId="0" fillId="3" borderId="10" xfId="0" applyNumberForma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180" fontId="7" fillId="3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80" fontId="12" fillId="0" borderId="0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80" fontId="13" fillId="0" borderId="0" xfId="0" applyNumberFormat="1" applyFont="1" applyFill="1" applyAlignment="1">
      <alignment horizontal="center" vertical="center"/>
    </xf>
    <xf numFmtId="181" fontId="13" fillId="0" borderId="0" xfId="0" applyNumberFormat="1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80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180" fontId="14" fillId="0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181" fontId="7" fillId="4" borderId="3" xfId="0" applyNumberFormat="1" applyFont="1" applyFill="1" applyBorder="1" applyAlignment="1">
      <alignment horizontal="center" vertical="center"/>
    </xf>
    <xf numFmtId="180" fontId="5" fillId="4" borderId="2" xfId="0" applyNumberFormat="1" applyFont="1" applyFill="1" applyBorder="1" applyAlignment="1">
      <alignment horizontal="center" vertical="center" wrapText="1"/>
    </xf>
    <xf numFmtId="180" fontId="5" fillId="5" borderId="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80" fontId="0" fillId="4" borderId="3" xfId="0" applyNumberFormat="1" applyFill="1" applyBorder="1">
      <alignment vertical="center"/>
    </xf>
    <xf numFmtId="180" fontId="0" fillId="5" borderId="10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180" fontId="7" fillId="4" borderId="3" xfId="0" applyNumberFormat="1" applyFont="1" applyFill="1" applyBorder="1" applyAlignment="1">
      <alignment horizontal="center" vertical="center"/>
    </xf>
    <xf numFmtId="180" fontId="7" fillId="5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180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179" fontId="7" fillId="2" borderId="3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20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178" fontId="0" fillId="0" borderId="0" xfId="0" applyNumberFormat="1" applyFo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180" fontId="27" fillId="0" borderId="3" xfId="0" applyNumberFormat="1" applyFont="1" applyFill="1" applyBorder="1" applyAlignment="1">
      <alignment horizontal="center" vertical="center" wrapText="1"/>
    </xf>
    <xf numFmtId="180" fontId="5" fillId="0" borderId="3" xfId="0" applyNumberFormat="1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177" fontId="29" fillId="6" borderId="3" xfId="0" applyNumberFormat="1" applyFont="1" applyFill="1" applyBorder="1" applyAlignment="1">
      <alignment horizontal="right" vertical="center"/>
    </xf>
    <xf numFmtId="0" fontId="28" fillId="7" borderId="3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justify" vertical="center"/>
    </xf>
    <xf numFmtId="177" fontId="29" fillId="7" borderId="3" xfId="0" applyNumberFormat="1" applyFont="1" applyFill="1" applyBorder="1" applyAlignment="1">
      <alignment horizontal="right" vertical="center"/>
    </xf>
    <xf numFmtId="0" fontId="23" fillId="8" borderId="3" xfId="0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justify" vertical="center"/>
    </xf>
    <xf numFmtId="177" fontId="19" fillId="8" borderId="3" xfId="0" applyNumberFormat="1" applyFont="1" applyFill="1" applyBorder="1" applyAlignment="1">
      <alignment horizontal="right" vertical="center"/>
    </xf>
    <xf numFmtId="176" fontId="23" fillId="8" borderId="3" xfId="19" applyNumberFormat="1" applyFont="1" applyFill="1" applyBorder="1" applyAlignment="1">
      <alignment horizontal="right" vertical="center"/>
    </xf>
    <xf numFmtId="0" fontId="19" fillId="0" borderId="3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justify" vertical="center"/>
    </xf>
    <xf numFmtId="177" fontId="19" fillId="9" borderId="3" xfId="0" applyNumberFormat="1" applyFont="1" applyFill="1" applyBorder="1" applyAlignment="1">
      <alignment horizontal="right" vertical="center"/>
    </xf>
    <xf numFmtId="176" fontId="23" fillId="0" borderId="3" xfId="19" applyNumberFormat="1" applyFont="1" applyFill="1" applyBorder="1" applyAlignment="1">
      <alignment horizontal="right" vertical="center"/>
    </xf>
    <xf numFmtId="0" fontId="23" fillId="0" borderId="3" xfId="0" applyFont="1" applyFill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180" fontId="0" fillId="0" borderId="10" xfId="0" applyNumberFormat="1" applyFill="1" applyBorder="1" applyAlignment="1">
      <alignment vertical="center"/>
    </xf>
    <xf numFmtId="177" fontId="19" fillId="0" borderId="3" xfId="0" applyNumberFormat="1" applyFont="1" applyFill="1" applyBorder="1" applyAlignment="1">
      <alignment horizontal="right" vertical="center"/>
    </xf>
    <xf numFmtId="180" fontId="0" fillId="8" borderId="10" xfId="0" applyNumberFormat="1" applyFill="1" applyBorder="1" applyAlignment="1">
      <alignment vertical="center"/>
    </xf>
    <xf numFmtId="180" fontId="7" fillId="8" borderId="10" xfId="0" applyNumberFormat="1" applyFont="1" applyFill="1" applyBorder="1" applyAlignment="1">
      <alignment vertical="center"/>
    </xf>
    <xf numFmtId="0" fontId="29" fillId="7" borderId="3" xfId="0" applyFont="1" applyFill="1" applyBorder="1" applyAlignment="1">
      <alignment horizontal="center" vertical="center"/>
    </xf>
    <xf numFmtId="0" fontId="29" fillId="7" borderId="3" xfId="0" applyFont="1" applyFill="1" applyBorder="1" applyAlignment="1">
      <alignment horizontal="left" vertical="center"/>
    </xf>
    <xf numFmtId="0" fontId="28" fillId="7" borderId="3" xfId="0" applyFont="1" applyFill="1" applyBorder="1" applyAlignment="1">
      <alignment horizontal="right" vertical="center"/>
    </xf>
    <xf numFmtId="0" fontId="29" fillId="7" borderId="3" xfId="0" applyFont="1" applyFill="1" applyBorder="1" applyAlignment="1">
      <alignment horizontal="right" vertical="center"/>
    </xf>
    <xf numFmtId="176" fontId="23" fillId="0" borderId="6" xfId="19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 wrapText="1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常规_Sheet2" xfId="37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D/&#19987;&#39033;&#36164;&#37329;/2025&#24180;&#39044;&#31639;/2025&#24180;&#20013;&#22830;&#23601;&#19994;&#34917;&#21161;&#36164;&#37329;&#65288;&#31532;&#20108;&#25209;&#65289;&#20998;&#37197;&#26041;&#26696;-&#19978;&#20826;&#32452; (2)/2025&#24180;&#20013;&#22830;&#23601;&#19994;&#34917;&#21161;&#36164;&#37329;&#65288;&#31532;&#20108;&#25209;&#65289;&#20998;&#37197;&#26041;&#26696;-&#19978;&#20826;&#32452;///home/srs/&#26700;&#38754;//home/srs/.wxwork_local/data/1688849873836555_1970325008038486/Cache/File/2025-05/C:/Users/Lenovo/Documents/WXWorkLocal/1688849873836566_1970325008038486/Cache/File/2025-05/2025&#24180;&#20013;&#22830;&#23601;&#19994;&#34917;&#21161;&#36164;&#37329;&#65288;&#31532;&#20108;&#25209;&#65289;&#20844;&#31034;&#22240;&#32032;&#27861;&#35745;&#31639;&#34920;&#65288;&#21439;&#21306;&#65289;05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广州市"/>
      <sheetName val="珠海市"/>
      <sheetName val="汕头市"/>
      <sheetName val="佛山市"/>
      <sheetName val="韶关市"/>
      <sheetName val="河源市"/>
      <sheetName val="梅州市"/>
      <sheetName val="惠州市"/>
      <sheetName val="汕尾市"/>
      <sheetName val="东莞市"/>
      <sheetName val="中山市"/>
      <sheetName val="江门市"/>
      <sheetName val="阳江市"/>
      <sheetName val="湛江市"/>
      <sheetName val="茂名市"/>
      <sheetName val="肇庆市"/>
      <sheetName val="清远市"/>
      <sheetName val="潮州市"/>
      <sheetName val="揭阳市"/>
      <sheetName val="云浮市"/>
    </sheetNames>
    <sheetDataSet>
      <sheetData sheetId="0"/>
      <sheetData sheetId="1"/>
      <sheetData sheetId="2">
        <row r="5">
          <cell r="D5">
            <v>1692</v>
          </cell>
        </row>
        <row r="5">
          <cell r="F5">
            <v>1652</v>
          </cell>
        </row>
        <row r="5">
          <cell r="H5">
            <v>40</v>
          </cell>
        </row>
        <row r="6">
          <cell r="B6" t="str">
            <v>市本级</v>
          </cell>
        </row>
        <row r="7">
          <cell r="B7" t="str">
            <v>香洲区</v>
          </cell>
        </row>
        <row r="8">
          <cell r="B8" t="str">
            <v>金湾区</v>
          </cell>
        </row>
        <row r="9">
          <cell r="B9" t="str">
            <v>斗门区</v>
          </cell>
        </row>
        <row r="10">
          <cell r="B10" t="str">
            <v>高新区</v>
          </cell>
        </row>
      </sheetData>
      <sheetData sheetId="3">
        <row r="5">
          <cell r="D5">
            <v>3522</v>
          </cell>
        </row>
        <row r="5">
          <cell r="F5">
            <v>3326</v>
          </cell>
        </row>
        <row r="5">
          <cell r="H5">
            <v>196</v>
          </cell>
        </row>
        <row r="6">
          <cell r="B6" t="str">
            <v>市本级</v>
          </cell>
        </row>
        <row r="7">
          <cell r="B7" t="str">
            <v>金平区</v>
          </cell>
        </row>
        <row r="8">
          <cell r="B8" t="str">
            <v>龙湖区</v>
          </cell>
        </row>
        <row r="9">
          <cell r="B9" t="str">
            <v>濠江区</v>
          </cell>
        </row>
        <row r="10">
          <cell r="B10" t="str">
            <v>澄海区</v>
          </cell>
        </row>
        <row r="11">
          <cell r="B11" t="str">
            <v>潮阳区</v>
          </cell>
        </row>
        <row r="12">
          <cell r="B12" t="str">
            <v>潮南区</v>
          </cell>
        </row>
        <row r="13">
          <cell r="B13" t="str">
            <v>南澳县</v>
          </cell>
        </row>
      </sheetData>
      <sheetData sheetId="4">
        <row r="5">
          <cell r="D5">
            <v>7550</v>
          </cell>
        </row>
        <row r="5">
          <cell r="F5">
            <v>7436</v>
          </cell>
        </row>
        <row r="5">
          <cell r="H5">
            <v>114</v>
          </cell>
        </row>
        <row r="6">
          <cell r="B6" t="str">
            <v>市本级</v>
          </cell>
        </row>
        <row r="7">
          <cell r="B7" t="str">
            <v>禅城区</v>
          </cell>
        </row>
        <row r="8">
          <cell r="B8" t="str">
            <v>南海区</v>
          </cell>
        </row>
        <row r="9">
          <cell r="B9" t="str">
            <v>顺德区</v>
          </cell>
        </row>
        <row r="10">
          <cell r="B10" t="str">
            <v>高明区</v>
          </cell>
        </row>
        <row r="11">
          <cell r="B11" t="str">
            <v>三水区</v>
          </cell>
        </row>
      </sheetData>
      <sheetData sheetId="5">
        <row r="5">
          <cell r="C5">
            <v>1045</v>
          </cell>
        </row>
        <row r="5">
          <cell r="E5">
            <v>767</v>
          </cell>
        </row>
        <row r="5">
          <cell r="G5">
            <v>278</v>
          </cell>
        </row>
        <row r="6">
          <cell r="B6" t="str">
            <v>浈江区</v>
          </cell>
        </row>
        <row r="7">
          <cell r="B7" t="str">
            <v>武江区</v>
          </cell>
        </row>
        <row r="8">
          <cell r="B8" t="str">
            <v>曲江区</v>
          </cell>
        </row>
        <row r="9">
          <cell r="B9" t="str">
            <v>乐昌市</v>
          </cell>
        </row>
        <row r="10">
          <cell r="B10" t="str">
            <v>南雄市</v>
          </cell>
        </row>
        <row r="11">
          <cell r="B11" t="str">
            <v>仁化县</v>
          </cell>
        </row>
        <row r="12">
          <cell r="B12" t="str">
            <v>始兴县</v>
          </cell>
        </row>
        <row r="13">
          <cell r="B13" t="str">
            <v>翁源县</v>
          </cell>
        </row>
        <row r="14">
          <cell r="B14" t="str">
            <v>新丰县</v>
          </cell>
        </row>
        <row r="15">
          <cell r="B15" t="str">
            <v>乳源县</v>
          </cell>
        </row>
      </sheetData>
      <sheetData sheetId="6">
        <row r="5">
          <cell r="C5">
            <v>1040</v>
          </cell>
        </row>
        <row r="5">
          <cell r="E5">
            <v>1004</v>
          </cell>
        </row>
        <row r="6">
          <cell r="B6" t="str">
            <v>市本级</v>
          </cell>
        </row>
        <row r="7">
          <cell r="B7" t="str">
            <v>源城区</v>
          </cell>
        </row>
        <row r="8">
          <cell r="B8" t="str">
            <v>东源县</v>
          </cell>
        </row>
        <row r="9">
          <cell r="B9" t="str">
            <v>和平县</v>
          </cell>
        </row>
        <row r="10">
          <cell r="B10" t="str">
            <v>龙川县</v>
          </cell>
        </row>
        <row r="11">
          <cell r="B11" t="str">
            <v>紫金县</v>
          </cell>
        </row>
        <row r="12">
          <cell r="B12" t="str">
            <v>连平县</v>
          </cell>
        </row>
        <row r="13">
          <cell r="B13" t="str">
            <v>江东新区</v>
          </cell>
        </row>
      </sheetData>
      <sheetData sheetId="7">
        <row r="5">
          <cell r="C5">
            <v>744</v>
          </cell>
        </row>
        <row r="5">
          <cell r="E5">
            <v>614</v>
          </cell>
        </row>
        <row r="5">
          <cell r="G5">
            <v>130</v>
          </cell>
        </row>
        <row r="6">
          <cell r="B6" t="str">
            <v>市本级</v>
          </cell>
        </row>
        <row r="7">
          <cell r="B7" t="str">
            <v>梅江区</v>
          </cell>
        </row>
        <row r="8">
          <cell r="B8" t="str">
            <v>梅县区</v>
          </cell>
        </row>
        <row r="9">
          <cell r="B9" t="str">
            <v>兴宁市</v>
          </cell>
        </row>
        <row r="10">
          <cell r="B10" t="str">
            <v>平远县</v>
          </cell>
        </row>
        <row r="11">
          <cell r="B11" t="str">
            <v>蕉岭县</v>
          </cell>
        </row>
        <row r="12">
          <cell r="B12" t="str">
            <v>大埔县</v>
          </cell>
        </row>
        <row r="13">
          <cell r="B13" t="str">
            <v>丰顺县</v>
          </cell>
        </row>
        <row r="14">
          <cell r="B14" t="str">
            <v>五华县</v>
          </cell>
        </row>
      </sheetData>
      <sheetData sheetId="8">
        <row r="5">
          <cell r="C5">
            <v>4103</v>
          </cell>
        </row>
        <row r="5">
          <cell r="E5">
            <v>3944</v>
          </cell>
        </row>
        <row r="5">
          <cell r="G5">
            <v>159</v>
          </cell>
        </row>
        <row r="6">
          <cell r="B6" t="str">
            <v>市本级</v>
          </cell>
        </row>
        <row r="7">
          <cell r="B7" t="str">
            <v>惠城区</v>
          </cell>
        </row>
        <row r="8">
          <cell r="B8" t="str">
            <v>惠阳区</v>
          </cell>
        </row>
        <row r="9">
          <cell r="B9" t="str">
            <v>惠东县</v>
          </cell>
        </row>
        <row r="10">
          <cell r="B10" t="str">
            <v>博罗县</v>
          </cell>
        </row>
        <row r="11">
          <cell r="B11" t="str">
            <v>龙门县</v>
          </cell>
        </row>
        <row r="12">
          <cell r="B12" t="str">
            <v>仲恺区</v>
          </cell>
        </row>
        <row r="13">
          <cell r="B13" t="str">
            <v>大亚湾区</v>
          </cell>
        </row>
      </sheetData>
      <sheetData sheetId="9">
        <row r="5">
          <cell r="C5">
            <v>1665</v>
          </cell>
        </row>
        <row r="5">
          <cell r="E5">
            <v>1665</v>
          </cell>
        </row>
        <row r="6">
          <cell r="B6" t="str">
            <v>市本级</v>
          </cell>
          <cell r="C6">
            <v>50.3401360544218</v>
          </cell>
        </row>
        <row r="7">
          <cell r="B7" t="str">
            <v>城区</v>
          </cell>
          <cell r="C7">
            <v>441.734693877552</v>
          </cell>
        </row>
        <row r="8">
          <cell r="B8" t="str">
            <v>海丰</v>
          </cell>
          <cell r="C8">
            <v>604.081632653061</v>
          </cell>
        </row>
        <row r="9">
          <cell r="B9" t="str">
            <v>陆丰</v>
          </cell>
          <cell r="C9">
            <v>377.551020408163</v>
          </cell>
        </row>
        <row r="10">
          <cell r="B10" t="str">
            <v>陆河</v>
          </cell>
          <cell r="C10">
            <v>151.020408163265</v>
          </cell>
        </row>
        <row r="11">
          <cell r="B11" t="str">
            <v>红海湾</v>
          </cell>
          <cell r="C11">
            <v>31.4625850340135</v>
          </cell>
        </row>
        <row r="12">
          <cell r="B12" t="str">
            <v>华侨</v>
          </cell>
          <cell r="C12">
            <v>9</v>
          </cell>
        </row>
      </sheetData>
      <sheetData sheetId="10">
        <row r="5">
          <cell r="C5">
            <v>1290</v>
          </cell>
        </row>
        <row r="5">
          <cell r="E5">
            <v>1246</v>
          </cell>
        </row>
        <row r="5">
          <cell r="G5">
            <v>44</v>
          </cell>
        </row>
      </sheetData>
      <sheetData sheetId="11">
        <row r="5">
          <cell r="C5">
            <v>1537</v>
          </cell>
        </row>
        <row r="5">
          <cell r="E5">
            <v>1374</v>
          </cell>
        </row>
        <row r="5">
          <cell r="G5">
            <v>163</v>
          </cell>
        </row>
      </sheetData>
      <sheetData sheetId="12">
        <row r="5">
          <cell r="D5">
            <v>1034</v>
          </cell>
        </row>
        <row r="5">
          <cell r="F5">
            <v>1019</v>
          </cell>
        </row>
        <row r="5">
          <cell r="H5">
            <v>14.7076224801742</v>
          </cell>
        </row>
        <row r="6">
          <cell r="B6" t="str">
            <v>市本级</v>
          </cell>
        </row>
        <row r="7">
          <cell r="B7" t="str">
            <v>蓬江区</v>
          </cell>
        </row>
        <row r="8">
          <cell r="B8" t="str">
            <v>江海区</v>
          </cell>
        </row>
        <row r="9">
          <cell r="B9" t="str">
            <v>新会区</v>
          </cell>
        </row>
        <row r="10">
          <cell r="B10" t="str">
            <v>台山市</v>
          </cell>
        </row>
        <row r="11">
          <cell r="B11" t="str">
            <v>开平市</v>
          </cell>
        </row>
        <row r="12">
          <cell r="B12" t="str">
            <v>鹤山市</v>
          </cell>
        </row>
        <row r="13">
          <cell r="B13" t="str">
            <v>恩平市</v>
          </cell>
        </row>
      </sheetData>
      <sheetData sheetId="13">
        <row r="5">
          <cell r="C5">
            <v>1065</v>
          </cell>
        </row>
        <row r="5">
          <cell r="E5">
            <v>958</v>
          </cell>
        </row>
        <row r="5">
          <cell r="G5">
            <v>107</v>
          </cell>
        </row>
        <row r="6">
          <cell r="B6" t="str">
            <v>市本级</v>
          </cell>
        </row>
        <row r="7">
          <cell r="B7" t="str">
            <v>江城区</v>
          </cell>
        </row>
        <row r="8">
          <cell r="B8" t="str">
            <v>阳东区</v>
          </cell>
        </row>
        <row r="9">
          <cell r="B9" t="str">
            <v>阳春市</v>
          </cell>
        </row>
        <row r="10">
          <cell r="B10" t="str">
            <v>阳西县</v>
          </cell>
        </row>
        <row r="11">
          <cell r="B11" t="str">
            <v>海陵区</v>
          </cell>
        </row>
        <row r="12">
          <cell r="B12" t="str">
            <v>高新区</v>
          </cell>
        </row>
      </sheetData>
      <sheetData sheetId="14">
        <row r="5">
          <cell r="C5">
            <v>3849</v>
          </cell>
        </row>
        <row r="5">
          <cell r="E5">
            <v>3254</v>
          </cell>
        </row>
        <row r="5">
          <cell r="G5">
            <v>595</v>
          </cell>
        </row>
        <row r="6">
          <cell r="B6" t="str">
            <v>市本级</v>
          </cell>
        </row>
        <row r="7">
          <cell r="B7" t="str">
            <v>赤坎区</v>
          </cell>
        </row>
        <row r="8">
          <cell r="B8" t="str">
            <v>霞山区</v>
          </cell>
        </row>
        <row r="9">
          <cell r="B9" t="str">
            <v>经开区</v>
          </cell>
        </row>
        <row r="10">
          <cell r="B10" t="str">
            <v>麻章区</v>
          </cell>
        </row>
        <row r="11">
          <cell r="B11" t="str">
            <v>坡头区</v>
          </cell>
        </row>
        <row r="12">
          <cell r="B12" t="str">
            <v>廉江市</v>
          </cell>
        </row>
        <row r="13">
          <cell r="B13" t="str">
            <v>吴川市</v>
          </cell>
        </row>
        <row r="14">
          <cell r="B14" t="str">
            <v>雷州市</v>
          </cell>
        </row>
        <row r="15">
          <cell r="B15" t="str">
            <v>遂溪县</v>
          </cell>
        </row>
        <row r="16">
          <cell r="B16" t="str">
            <v>徐闻县</v>
          </cell>
        </row>
      </sheetData>
      <sheetData sheetId="15">
        <row r="5">
          <cell r="C5">
            <v>2108</v>
          </cell>
        </row>
        <row r="5">
          <cell r="E5">
            <v>2048</v>
          </cell>
        </row>
        <row r="5">
          <cell r="G5">
            <v>59.6999496943322</v>
          </cell>
        </row>
        <row r="6">
          <cell r="B6" t="str">
            <v>市本级</v>
          </cell>
          <cell r="C6">
            <v>1162.63636363636</v>
          </cell>
        </row>
        <row r="6">
          <cell r="E6">
            <v>1162.63636363636</v>
          </cell>
        </row>
        <row r="7">
          <cell r="B7" t="str">
            <v>茂南区</v>
          </cell>
          <cell r="C7">
            <v>116.363636363636</v>
          </cell>
        </row>
        <row r="7">
          <cell r="E7">
            <v>116.363636363636</v>
          </cell>
        </row>
        <row r="8">
          <cell r="B8" t="str">
            <v>高州市</v>
          </cell>
          <cell r="C8">
            <v>640.818181818182</v>
          </cell>
        </row>
        <row r="8">
          <cell r="E8">
            <v>581.818181818182</v>
          </cell>
        </row>
        <row r="8">
          <cell r="G8">
            <v>59</v>
          </cell>
        </row>
        <row r="9">
          <cell r="B9" t="str">
            <v>化州市</v>
          </cell>
          <cell r="C9">
            <v>174.545454545455</v>
          </cell>
        </row>
        <row r="9">
          <cell r="E9">
            <v>174.545454545455</v>
          </cell>
        </row>
        <row r="10">
          <cell r="B10" t="str">
            <v>高新区</v>
          </cell>
          <cell r="C10">
            <v>12.6363636363636</v>
          </cell>
        </row>
        <row r="10">
          <cell r="E10">
            <v>11.6363636363636</v>
          </cell>
        </row>
        <row r="10">
          <cell r="G10">
            <v>1</v>
          </cell>
        </row>
      </sheetData>
      <sheetData sheetId="16">
        <row r="5">
          <cell r="C5">
            <v>2890</v>
          </cell>
        </row>
        <row r="5">
          <cell r="E5">
            <v>2782</v>
          </cell>
        </row>
        <row r="5">
          <cell r="G5">
            <v>107.566139960489</v>
          </cell>
        </row>
        <row r="6">
          <cell r="B6" t="str">
            <v>市本级</v>
          </cell>
          <cell r="C6">
            <v>74.9164534606049</v>
          </cell>
        </row>
        <row r="6">
          <cell r="E6">
            <v>74.9164534606049</v>
          </cell>
        </row>
        <row r="7">
          <cell r="B7" t="str">
            <v>端州区</v>
          </cell>
          <cell r="C7">
            <v>79.7073271381642</v>
          </cell>
        </row>
        <row r="7">
          <cell r="E7">
            <v>70.668155712913</v>
          </cell>
        </row>
        <row r="7">
          <cell r="G7">
            <v>9.0391714252512</v>
          </cell>
        </row>
        <row r="8">
          <cell r="B8" t="str">
            <v>鼎湖区</v>
          </cell>
          <cell r="C8">
            <v>120.925496385293</v>
          </cell>
        </row>
        <row r="8">
          <cell r="E8">
            <v>116.405910672667</v>
          </cell>
        </row>
        <row r="8">
          <cell r="G8">
            <v>4.5195857126256</v>
          </cell>
        </row>
        <row r="9">
          <cell r="B9" t="str">
            <v>高要区</v>
          </cell>
          <cell r="C9">
            <v>602.860127189709</v>
          </cell>
        </row>
        <row r="9">
          <cell r="E9">
            <v>598.436624334558</v>
          </cell>
        </row>
        <row r="9">
          <cell r="G9">
            <v>5.42350285515072</v>
          </cell>
        </row>
        <row r="10">
          <cell r="B10" t="str">
            <v>四会市</v>
          </cell>
          <cell r="C10">
            <v>168.562020286361</v>
          </cell>
        </row>
        <row r="10">
          <cell r="E10">
            <v>168.562020286361</v>
          </cell>
        </row>
        <row r="11">
          <cell r="B11" t="str">
            <v>广宁县</v>
          </cell>
          <cell r="C11">
            <v>364.330679440138</v>
          </cell>
        </row>
        <row r="11">
          <cell r="E11">
            <v>358.811093727512</v>
          </cell>
        </row>
        <row r="11">
          <cell r="G11">
            <v>4.5195857126256</v>
          </cell>
        </row>
        <row r="12">
          <cell r="B12" t="str">
            <v>德庆县</v>
          </cell>
          <cell r="C12">
            <v>367.919766812373</v>
          </cell>
        </row>
        <row r="12">
          <cell r="E12">
            <v>333.570915396419</v>
          </cell>
        </row>
        <row r="12">
          <cell r="G12">
            <v>34.3488514159546</v>
          </cell>
        </row>
        <row r="13">
          <cell r="B13" t="str">
            <v>封开县</v>
          </cell>
          <cell r="C13">
            <v>401.534738912792</v>
          </cell>
        </row>
        <row r="13">
          <cell r="E13">
            <v>357.338881786536</v>
          </cell>
        </row>
        <row r="13">
          <cell r="G13">
            <v>45.195857126256</v>
          </cell>
        </row>
        <row r="14">
          <cell r="B14" t="str">
            <v>怀集县</v>
          </cell>
          <cell r="C14">
            <v>358.656873005128</v>
          </cell>
        </row>
        <row r="14">
          <cell r="E14">
            <v>356.849038720077</v>
          </cell>
        </row>
        <row r="14">
          <cell r="G14">
            <v>1.80783428505024</v>
          </cell>
        </row>
        <row r="15">
          <cell r="B15" t="str">
            <v>肇庆高新区</v>
          </cell>
          <cell r="C15">
            <v>349.152657329929</v>
          </cell>
        </row>
        <row r="15">
          <cell r="E15">
            <v>346.440905902354</v>
          </cell>
        </row>
        <row r="15">
          <cell r="G15">
            <v>2.71175142757536</v>
          </cell>
        </row>
      </sheetData>
      <sheetData sheetId="17">
        <row r="5">
          <cell r="C5">
            <v>2959</v>
          </cell>
        </row>
        <row r="5">
          <cell r="E5">
            <v>2836</v>
          </cell>
        </row>
        <row r="5">
          <cell r="G5">
            <v>123</v>
          </cell>
        </row>
        <row r="6">
          <cell r="B6" t="str">
            <v>市本级</v>
          </cell>
          <cell r="C6">
            <v>538.84</v>
          </cell>
        </row>
        <row r="6">
          <cell r="E6">
            <v>538.84</v>
          </cell>
        </row>
        <row r="7">
          <cell r="B7" t="str">
            <v>清城区</v>
          </cell>
          <cell r="C7">
            <v>811.3</v>
          </cell>
        </row>
        <row r="7">
          <cell r="E7">
            <v>794.08</v>
          </cell>
        </row>
        <row r="7">
          <cell r="G7">
            <v>17.22</v>
          </cell>
        </row>
        <row r="8">
          <cell r="B8" t="str">
            <v>清新区</v>
          </cell>
          <cell r="C8">
            <v>827.29</v>
          </cell>
        </row>
        <row r="8">
          <cell r="E8">
            <v>794.08</v>
          </cell>
        </row>
        <row r="8">
          <cell r="G8">
            <v>33.21</v>
          </cell>
        </row>
        <row r="9">
          <cell r="B9" t="str">
            <v>英德市</v>
          </cell>
          <cell r="C9">
            <v>272.46</v>
          </cell>
        </row>
        <row r="9">
          <cell r="E9">
            <v>255.24</v>
          </cell>
        </row>
        <row r="9">
          <cell r="G9">
            <v>17.22</v>
          </cell>
        </row>
        <row r="10">
          <cell r="B10" t="str">
            <v>连州市</v>
          </cell>
          <cell r="C10">
            <v>57.95</v>
          </cell>
        </row>
        <row r="10">
          <cell r="E10">
            <v>56.72</v>
          </cell>
        </row>
        <row r="10">
          <cell r="G10">
            <v>1.23</v>
          </cell>
        </row>
        <row r="11">
          <cell r="B11" t="str">
            <v>佛冈县</v>
          </cell>
          <cell r="C11">
            <v>183.62</v>
          </cell>
        </row>
        <row r="11">
          <cell r="E11">
            <v>141.8</v>
          </cell>
        </row>
        <row r="11">
          <cell r="G11">
            <v>41.82</v>
          </cell>
        </row>
        <row r="12">
          <cell r="B12" t="str">
            <v>连山县</v>
          </cell>
          <cell r="C12">
            <v>93.69</v>
          </cell>
        </row>
        <row r="12">
          <cell r="E12">
            <v>85.08</v>
          </cell>
        </row>
        <row r="12">
          <cell r="G12">
            <v>8.61</v>
          </cell>
        </row>
        <row r="14">
          <cell r="B14" t="str">
            <v>阳山县</v>
          </cell>
          <cell r="C14">
            <v>173.85</v>
          </cell>
        </row>
        <row r="14">
          <cell r="E14">
            <v>170.16</v>
          </cell>
        </row>
        <row r="14">
          <cell r="G14">
            <v>3.69</v>
          </cell>
        </row>
      </sheetData>
      <sheetData sheetId="18">
        <row r="5">
          <cell r="C5">
            <v>1768</v>
          </cell>
        </row>
        <row r="5">
          <cell r="E5">
            <v>1642</v>
          </cell>
        </row>
        <row r="5">
          <cell r="G5">
            <v>126</v>
          </cell>
        </row>
        <row r="6">
          <cell r="B6" t="str">
            <v>市本级</v>
          </cell>
          <cell r="C6">
            <v>949.0952</v>
          </cell>
        </row>
        <row r="6">
          <cell r="E6">
            <v>912.2952</v>
          </cell>
        </row>
        <row r="6">
          <cell r="G6">
            <v>36.8</v>
          </cell>
        </row>
        <row r="7">
          <cell r="B7" t="str">
            <v>潮安区</v>
          </cell>
          <cell r="C7">
            <v>259.5738</v>
          </cell>
        </row>
        <row r="7">
          <cell r="E7">
            <v>228.0738</v>
          </cell>
        </row>
        <row r="7">
          <cell r="G7">
            <v>31.5</v>
          </cell>
        </row>
        <row r="8">
          <cell r="B8" t="str">
            <v>饶平县</v>
          </cell>
          <cell r="C8">
            <v>390.0524</v>
          </cell>
        </row>
        <row r="8">
          <cell r="E8">
            <v>364.8524</v>
          </cell>
        </row>
        <row r="8">
          <cell r="G8">
            <v>25.2</v>
          </cell>
        </row>
        <row r="9">
          <cell r="B9" t="str">
            <v>湘桥区</v>
          </cell>
          <cell r="C9">
            <v>169.2786</v>
          </cell>
        </row>
        <row r="9">
          <cell r="E9">
            <v>136.7786</v>
          </cell>
        </row>
        <row r="9">
          <cell r="G9">
            <v>31.5</v>
          </cell>
        </row>
      </sheetData>
      <sheetData sheetId="19">
        <row r="5">
          <cell r="C5">
            <v>1785</v>
          </cell>
        </row>
        <row r="5">
          <cell r="H5">
            <v>14</v>
          </cell>
        </row>
        <row r="6">
          <cell r="B6" t="str">
            <v>市本级</v>
          </cell>
          <cell r="C6">
            <v>0</v>
          </cell>
        </row>
        <row r="7">
          <cell r="B7" t="str">
            <v>榕城区</v>
          </cell>
          <cell r="C7">
            <v>673.6126</v>
          </cell>
        </row>
        <row r="7">
          <cell r="F7">
            <v>671.787</v>
          </cell>
        </row>
        <row r="7">
          <cell r="H7">
            <v>1.8256</v>
          </cell>
        </row>
        <row r="8">
          <cell r="B8" t="str">
            <v>揭东区</v>
          </cell>
          <cell r="C8">
            <v>0</v>
          </cell>
        </row>
        <row r="8">
          <cell r="F8">
            <v>0</v>
          </cell>
        </row>
        <row r="9">
          <cell r="B9" t="str">
            <v>普宁市</v>
          </cell>
          <cell r="C9">
            <v>189.2042</v>
          </cell>
        </row>
        <row r="9">
          <cell r="F9">
            <v>183.117</v>
          </cell>
        </row>
        <row r="9">
          <cell r="H9">
            <v>6.0872</v>
          </cell>
        </row>
        <row r="10">
          <cell r="B10" t="str">
            <v>惠来县</v>
          </cell>
          <cell r="C10">
            <v>-914</v>
          </cell>
        </row>
        <row r="10">
          <cell r="F10">
            <v>-914</v>
          </cell>
        </row>
        <row r="11">
          <cell r="B11" t="str">
            <v>揭西县</v>
          </cell>
          <cell r="C11">
            <v>1836.4517</v>
          </cell>
        </row>
        <row r="11">
          <cell r="F11">
            <v>1830.3645</v>
          </cell>
        </row>
        <row r="11">
          <cell r="H11">
            <v>6.0872</v>
          </cell>
        </row>
        <row r="12">
          <cell r="F12">
            <v>1771.2685</v>
          </cell>
        </row>
      </sheetData>
      <sheetData sheetId="20">
        <row r="5">
          <cell r="C5">
            <v>1046</v>
          </cell>
        </row>
        <row r="5">
          <cell r="E5">
            <v>870</v>
          </cell>
        </row>
        <row r="5">
          <cell r="G5">
            <v>175.771673009121</v>
          </cell>
        </row>
        <row r="6">
          <cell r="B6" t="str">
            <v>市本级</v>
          </cell>
          <cell r="C6">
            <v>11.8446935362919</v>
          </cell>
        </row>
        <row r="6">
          <cell r="E6">
            <v>6.22</v>
          </cell>
        </row>
        <row r="6">
          <cell r="G6">
            <v>5.62469353629186</v>
          </cell>
        </row>
        <row r="7">
          <cell r="B7" t="str">
            <v>云城区</v>
          </cell>
          <cell r="C7">
            <v>317.842326046505</v>
          </cell>
        </row>
        <row r="7">
          <cell r="E7">
            <v>288.84</v>
          </cell>
        </row>
        <row r="7">
          <cell r="G7">
            <v>29.0023260465049</v>
          </cell>
        </row>
        <row r="8">
          <cell r="B8" t="str">
            <v>云安区</v>
          </cell>
          <cell r="C8">
            <v>229.314842587721</v>
          </cell>
        </row>
        <row r="8">
          <cell r="E8">
            <v>156.6</v>
          </cell>
        </row>
        <row r="8">
          <cell r="G8">
            <v>71.7148425877212</v>
          </cell>
        </row>
        <row r="9">
          <cell r="B9" t="str">
            <v>罗定市</v>
          </cell>
          <cell r="C9">
            <v>306.691860837204</v>
          </cell>
        </row>
        <row r="9">
          <cell r="E9">
            <v>284.49</v>
          </cell>
        </row>
        <row r="9">
          <cell r="G9">
            <v>23.2018608372039</v>
          </cell>
        </row>
        <row r="10">
          <cell r="B10" t="str">
            <v>新兴县</v>
          </cell>
          <cell r="C10">
            <v>126.891395627903</v>
          </cell>
        </row>
        <row r="10">
          <cell r="E10">
            <v>110.49</v>
          </cell>
        </row>
        <row r="10">
          <cell r="G10">
            <v>17.4013956279029</v>
          </cell>
        </row>
        <row r="11">
          <cell r="B11" t="str">
            <v>郁南县</v>
          </cell>
          <cell r="C11">
            <v>53.1865543734958</v>
          </cell>
        </row>
        <row r="11">
          <cell r="E11">
            <v>24.36</v>
          </cell>
        </row>
        <row r="11">
          <cell r="G11">
            <v>28.8265543734958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3"/>
  <sheetViews>
    <sheetView tabSelected="1" topLeftCell="A150" workbookViewId="0">
      <selection activeCell="H167" sqref="H167"/>
    </sheetView>
  </sheetViews>
  <sheetFormatPr defaultColWidth="9" defaultRowHeight="15.75" outlineLevelCol="4"/>
  <cols>
    <col min="1" max="1" width="9.375" style="73" customWidth="1"/>
    <col min="2" max="2" width="20.5" style="74" customWidth="1"/>
    <col min="3" max="3" width="14.5" style="75" customWidth="1"/>
    <col min="4" max="4" width="16.875" style="75" customWidth="1"/>
    <col min="5" max="5" width="14.75" customWidth="1"/>
  </cols>
  <sheetData>
    <row r="1" ht="23" customHeight="1" spans="1:4">
      <c r="A1" s="76" t="s">
        <v>0</v>
      </c>
      <c r="B1" s="77"/>
      <c r="C1" s="78"/>
      <c r="D1" s="78"/>
    </row>
    <row r="2" ht="32" customHeight="1" spans="1:5">
      <c r="A2" s="79" t="s">
        <v>1</v>
      </c>
      <c r="B2" s="80"/>
      <c r="C2" s="80"/>
      <c r="D2" s="80"/>
      <c r="E2" s="80"/>
    </row>
    <row r="3" ht="19.5" customHeight="1" spans="1:5">
      <c r="A3" s="81"/>
      <c r="B3" s="82"/>
      <c r="C3" s="82"/>
      <c r="D3" s="83"/>
      <c r="E3" s="101" t="s">
        <v>2</v>
      </c>
    </row>
    <row r="4" ht="28.5" spans="1:5">
      <c r="A4" s="84" t="s">
        <v>3</v>
      </c>
      <c r="B4" s="85" t="s">
        <v>4</v>
      </c>
      <c r="C4" s="85" t="s">
        <v>5</v>
      </c>
      <c r="D4" s="85" t="s">
        <v>6</v>
      </c>
      <c r="E4" s="85" t="s">
        <v>7</v>
      </c>
    </row>
    <row r="5" ht="19" customHeight="1" spans="1:5">
      <c r="A5" s="86" t="s">
        <v>8</v>
      </c>
      <c r="B5" s="87"/>
      <c r="C5" s="88">
        <f>C6+C165</f>
        <v>56779.0972605628</v>
      </c>
      <c r="D5" s="88">
        <f>D6+D165</f>
        <v>53808.2685</v>
      </c>
      <c r="E5" s="88">
        <f>E6+E165</f>
        <v>2970.82876056279</v>
      </c>
    </row>
    <row r="6" ht="19" customHeight="1" spans="1:5">
      <c r="A6" s="89" t="s">
        <v>9</v>
      </c>
      <c r="B6" s="90" t="s">
        <v>10</v>
      </c>
      <c r="C6" s="91">
        <f>D6+E6</f>
        <v>55827.0972605628</v>
      </c>
      <c r="D6" s="91">
        <f>D7+D20+D26+D35+D42+D53+D62+D72+D81+D89+D90+D91+D100+D108+D120+D126+D137+D146+D151+D158</f>
        <v>52856.2685</v>
      </c>
      <c r="E6" s="91">
        <f>E7+E20+E26+E35+E42+E53+E62+E72+E81+E89+E90+E91+E100+E108+E120+E126+E137+E146+E151+E158+1</f>
        <v>2970.82876056279</v>
      </c>
    </row>
    <row r="7" ht="19" customHeight="1" spans="1:5">
      <c r="A7" s="92" t="s">
        <v>11</v>
      </c>
      <c r="B7" s="93" t="s">
        <v>12</v>
      </c>
      <c r="C7" s="94">
        <v>13135</v>
      </c>
      <c r="D7" s="95">
        <v>12648</v>
      </c>
      <c r="E7" s="95">
        <v>487</v>
      </c>
    </row>
    <row r="8" ht="19" customHeight="1" spans="1:5">
      <c r="A8" s="96">
        <v>1</v>
      </c>
      <c r="B8" s="97" t="s">
        <v>13</v>
      </c>
      <c r="C8" s="98">
        <v>1536.18</v>
      </c>
      <c r="D8" s="99">
        <v>1536.18</v>
      </c>
      <c r="E8" s="102">
        <v>0</v>
      </c>
    </row>
    <row r="9" ht="19" customHeight="1" spans="1:5">
      <c r="A9" s="96">
        <v>2</v>
      </c>
      <c r="B9" s="97" t="s">
        <v>14</v>
      </c>
      <c r="C9" s="98">
        <v>950.477774678899</v>
      </c>
      <c r="D9" s="99">
        <v>933.84016</v>
      </c>
      <c r="E9" s="102">
        <v>15.6376146788991</v>
      </c>
    </row>
    <row r="10" ht="19" customHeight="1" spans="1:5">
      <c r="A10" s="96">
        <v>3</v>
      </c>
      <c r="B10" s="97" t="s">
        <v>15</v>
      </c>
      <c r="C10" s="98">
        <v>1319.21310862385</v>
      </c>
      <c r="D10" s="99">
        <v>1252.19476</v>
      </c>
      <c r="E10" s="102">
        <v>67.0183486238532</v>
      </c>
    </row>
    <row r="11" ht="19" customHeight="1" spans="1:5">
      <c r="A11" s="96">
        <v>4</v>
      </c>
      <c r="B11" s="97" t="s">
        <v>16</v>
      </c>
      <c r="C11" s="98">
        <v>1045.42159816514</v>
      </c>
      <c r="D11" s="99">
        <v>955.0638</v>
      </c>
      <c r="E11" s="102">
        <v>90.3577981651376</v>
      </c>
    </row>
    <row r="12" ht="19" customHeight="1" spans="1:5">
      <c r="A12" s="96">
        <v>5</v>
      </c>
      <c r="B12" s="97" t="s">
        <v>17</v>
      </c>
      <c r="C12" s="98">
        <v>1930.24361963303</v>
      </c>
      <c r="D12" s="99">
        <v>1912.37206</v>
      </c>
      <c r="E12" s="102">
        <v>17.8715596330275</v>
      </c>
    </row>
    <row r="13" ht="19" customHeight="1" spans="1:5">
      <c r="A13" s="96">
        <v>6</v>
      </c>
      <c r="B13" s="97" t="s">
        <v>18</v>
      </c>
      <c r="C13" s="98">
        <v>1204.71935944954</v>
      </c>
      <c r="D13" s="99">
        <v>1177.91202</v>
      </c>
      <c r="E13" s="102">
        <v>26.8073394495413</v>
      </c>
    </row>
    <row r="14" ht="19" customHeight="1" spans="1:5">
      <c r="A14" s="96">
        <v>7</v>
      </c>
      <c r="B14" s="97" t="s">
        <v>19</v>
      </c>
      <c r="C14" s="98">
        <v>1333.73723963303</v>
      </c>
      <c r="D14" s="99">
        <v>1315.86568</v>
      </c>
      <c r="E14" s="102">
        <v>17.8715596330275</v>
      </c>
    </row>
    <row r="15" ht="19" customHeight="1" spans="1:5">
      <c r="A15" s="96">
        <v>8</v>
      </c>
      <c r="B15" s="97" t="s">
        <v>20</v>
      </c>
      <c r="C15" s="98">
        <v>721.043529357798</v>
      </c>
      <c r="D15" s="99">
        <v>689.7683</v>
      </c>
      <c r="E15" s="102">
        <v>31.2752293577982</v>
      </c>
    </row>
    <row r="16" ht="19" customHeight="1" spans="1:5">
      <c r="A16" s="96">
        <v>9</v>
      </c>
      <c r="B16" s="97" t="s">
        <v>21</v>
      </c>
      <c r="C16" s="98">
        <v>821.017799266055</v>
      </c>
      <c r="D16" s="99">
        <v>785.27468</v>
      </c>
      <c r="E16" s="102">
        <v>35.743119266055</v>
      </c>
    </row>
    <row r="17" ht="19" customHeight="1" spans="1:5">
      <c r="A17" s="96">
        <v>10</v>
      </c>
      <c r="B17" s="97" t="s">
        <v>22</v>
      </c>
      <c r="C17" s="98">
        <v>431.174634862385</v>
      </c>
      <c r="D17" s="99">
        <v>424.4728</v>
      </c>
      <c r="E17" s="102">
        <v>6.70183486238532</v>
      </c>
    </row>
    <row r="18" ht="19" customHeight="1" spans="1:5">
      <c r="A18" s="96">
        <v>11</v>
      </c>
      <c r="B18" s="97" t="s">
        <v>23</v>
      </c>
      <c r="C18" s="98">
        <v>684.81464</v>
      </c>
      <c r="D18" s="99">
        <v>551.81464</v>
      </c>
      <c r="E18" s="102">
        <v>133</v>
      </c>
    </row>
    <row r="19" ht="19" customHeight="1" spans="1:5">
      <c r="A19" s="96">
        <v>12</v>
      </c>
      <c r="B19" s="97" t="s">
        <v>24</v>
      </c>
      <c r="C19" s="98">
        <v>1158.2411</v>
      </c>
      <c r="D19" s="99">
        <v>1114.2411</v>
      </c>
      <c r="E19" s="102">
        <v>44</v>
      </c>
    </row>
    <row r="20" ht="19" customHeight="1" spans="1:5">
      <c r="A20" s="92" t="s">
        <v>25</v>
      </c>
      <c r="B20" s="93" t="s">
        <v>26</v>
      </c>
      <c r="C20" s="94">
        <f>[1]珠海市!D5</f>
        <v>1692</v>
      </c>
      <c r="D20" s="95">
        <f>[1]珠海市!F5</f>
        <v>1652</v>
      </c>
      <c r="E20" s="95">
        <f>[1]珠海市!H5</f>
        <v>40</v>
      </c>
    </row>
    <row r="21" ht="19" customHeight="1" spans="1:5">
      <c r="A21" s="100">
        <v>1</v>
      </c>
      <c r="B21" s="97" t="str">
        <f>[1]珠海市!B6</f>
        <v>市本级</v>
      </c>
      <c r="C21" s="98">
        <v>608</v>
      </c>
      <c r="D21" s="99">
        <v>608</v>
      </c>
      <c r="E21" s="102">
        <v>0</v>
      </c>
    </row>
    <row r="22" ht="19" customHeight="1" spans="1:5">
      <c r="A22" s="100">
        <v>2</v>
      </c>
      <c r="B22" s="97" t="str">
        <f>[1]珠海市!B7</f>
        <v>香洲区</v>
      </c>
      <c r="C22" s="98">
        <v>322</v>
      </c>
      <c r="D22" s="99">
        <v>309</v>
      </c>
      <c r="E22" s="102">
        <v>13</v>
      </c>
    </row>
    <row r="23" ht="19" customHeight="1" spans="1:5">
      <c r="A23" s="100">
        <v>3</v>
      </c>
      <c r="B23" s="97" t="str">
        <f>[1]珠海市!B8</f>
        <v>金湾区</v>
      </c>
      <c r="C23" s="98">
        <v>323</v>
      </c>
      <c r="D23" s="99">
        <v>296</v>
      </c>
      <c r="E23" s="102">
        <v>27</v>
      </c>
    </row>
    <row r="24" ht="19" customHeight="1" spans="1:5">
      <c r="A24" s="100">
        <v>4</v>
      </c>
      <c r="B24" s="97" t="str">
        <f>[1]珠海市!B9</f>
        <v>斗门区</v>
      </c>
      <c r="C24" s="98">
        <v>101</v>
      </c>
      <c r="D24" s="99">
        <v>101</v>
      </c>
      <c r="E24" s="102">
        <v>0</v>
      </c>
    </row>
    <row r="25" ht="19" customHeight="1" spans="1:5">
      <c r="A25" s="100">
        <v>5</v>
      </c>
      <c r="B25" s="97" t="str">
        <f>[1]珠海市!B10</f>
        <v>高新区</v>
      </c>
      <c r="C25" s="98">
        <v>338</v>
      </c>
      <c r="D25" s="99">
        <v>338</v>
      </c>
      <c r="E25" s="102">
        <v>0</v>
      </c>
    </row>
    <row r="26" ht="19" customHeight="1" spans="1:5">
      <c r="A26" s="92" t="s">
        <v>27</v>
      </c>
      <c r="B26" s="93" t="s">
        <v>28</v>
      </c>
      <c r="C26" s="94">
        <f>[1]汕头市!D5</f>
        <v>3522</v>
      </c>
      <c r="D26" s="95">
        <f>[1]汕头市!F5</f>
        <v>3326</v>
      </c>
      <c r="E26" s="95">
        <f>[1]汕头市!H5</f>
        <v>196</v>
      </c>
    </row>
    <row r="27" ht="19" customHeight="1" spans="1:5">
      <c r="A27" s="100">
        <v>1</v>
      </c>
      <c r="B27" s="97" t="str">
        <f>[1]汕头市!B6</f>
        <v>市本级</v>
      </c>
      <c r="C27" s="98">
        <v>1140</v>
      </c>
      <c r="D27" s="99">
        <v>1131</v>
      </c>
      <c r="E27" s="102">
        <v>9</v>
      </c>
    </row>
    <row r="28" ht="19" customHeight="1" spans="1:5">
      <c r="A28" s="100">
        <v>2</v>
      </c>
      <c r="B28" s="97" t="str">
        <f>[1]汕头市!B7</f>
        <v>金平区</v>
      </c>
      <c r="C28" s="98">
        <v>488</v>
      </c>
      <c r="D28" s="99">
        <v>479</v>
      </c>
      <c r="E28" s="102">
        <v>9</v>
      </c>
    </row>
    <row r="29" ht="19" customHeight="1" spans="1:5">
      <c r="A29" s="100">
        <v>3</v>
      </c>
      <c r="B29" s="97" t="str">
        <f>[1]汕头市!B8</f>
        <v>龙湖区</v>
      </c>
      <c r="C29" s="98">
        <v>381</v>
      </c>
      <c r="D29" s="99">
        <v>363</v>
      </c>
      <c r="E29" s="102">
        <v>18</v>
      </c>
    </row>
    <row r="30" ht="19" customHeight="1" spans="1:5">
      <c r="A30" s="100">
        <v>4</v>
      </c>
      <c r="B30" s="97" t="str">
        <f>[1]汕头市!B9</f>
        <v>濠江区</v>
      </c>
      <c r="C30" s="98">
        <v>151</v>
      </c>
      <c r="D30" s="99">
        <v>150</v>
      </c>
      <c r="E30" s="102">
        <v>1</v>
      </c>
    </row>
    <row r="31" ht="19" customHeight="1" spans="1:5">
      <c r="A31" s="100">
        <v>5</v>
      </c>
      <c r="B31" s="97" t="str">
        <f>[1]汕头市!B10</f>
        <v>澄海区</v>
      </c>
      <c r="C31" s="98">
        <v>374</v>
      </c>
      <c r="D31" s="99">
        <v>373</v>
      </c>
      <c r="E31" s="102">
        <v>1</v>
      </c>
    </row>
    <row r="32" ht="19" customHeight="1" spans="1:5">
      <c r="A32" s="100">
        <v>6</v>
      </c>
      <c r="B32" s="97" t="str">
        <f>[1]汕头市!B11</f>
        <v>潮阳区</v>
      </c>
      <c r="C32" s="98">
        <v>610</v>
      </c>
      <c r="D32" s="99">
        <v>471</v>
      </c>
      <c r="E32" s="102">
        <v>139</v>
      </c>
    </row>
    <row r="33" ht="19" customHeight="1" spans="1:5">
      <c r="A33" s="100">
        <v>7</v>
      </c>
      <c r="B33" s="97" t="str">
        <f>[1]汕头市!B12</f>
        <v>潮南区</v>
      </c>
      <c r="C33" s="98">
        <v>267</v>
      </c>
      <c r="D33" s="99">
        <v>249</v>
      </c>
      <c r="E33" s="102">
        <v>18</v>
      </c>
    </row>
    <row r="34" ht="19" customHeight="1" spans="1:5">
      <c r="A34" s="100">
        <v>8</v>
      </c>
      <c r="B34" s="97" t="str">
        <f>[1]汕头市!B13</f>
        <v>南澳县</v>
      </c>
      <c r="C34" s="98">
        <v>111</v>
      </c>
      <c r="D34" s="99">
        <v>110</v>
      </c>
      <c r="E34" s="102">
        <v>1</v>
      </c>
    </row>
    <row r="35" ht="19" customHeight="1" spans="1:5">
      <c r="A35" s="92" t="s">
        <v>29</v>
      </c>
      <c r="B35" s="93" t="s">
        <v>30</v>
      </c>
      <c r="C35" s="94">
        <f>[1]佛山市!D5</f>
        <v>7550</v>
      </c>
      <c r="D35" s="95">
        <f>[1]佛山市!F5</f>
        <v>7436</v>
      </c>
      <c r="E35" s="95">
        <f>[1]佛山市!H5</f>
        <v>114</v>
      </c>
    </row>
    <row r="36" ht="19" customHeight="1" spans="1:5">
      <c r="A36" s="100">
        <v>1</v>
      </c>
      <c r="B36" s="97" t="str">
        <f>[1]佛山市!B6</f>
        <v>市本级</v>
      </c>
      <c r="C36" s="98">
        <v>600</v>
      </c>
      <c r="D36" s="99">
        <v>600</v>
      </c>
      <c r="E36" s="102">
        <v>0</v>
      </c>
    </row>
    <row r="37" ht="19" customHeight="1" spans="1:5">
      <c r="A37" s="100">
        <v>2</v>
      </c>
      <c r="B37" s="97" t="str">
        <f>[1]佛山市!B7</f>
        <v>禅城区</v>
      </c>
      <c r="C37" s="98">
        <v>757</v>
      </c>
      <c r="D37" s="99">
        <v>752</v>
      </c>
      <c r="E37" s="102">
        <v>5</v>
      </c>
    </row>
    <row r="38" ht="19" customHeight="1" spans="1:5">
      <c r="A38" s="100">
        <v>3</v>
      </c>
      <c r="B38" s="97" t="str">
        <f>[1]佛山市!B8</f>
        <v>南海区</v>
      </c>
      <c r="C38" s="98">
        <v>1911</v>
      </c>
      <c r="D38" s="99">
        <v>1846</v>
      </c>
      <c r="E38" s="102">
        <v>65</v>
      </c>
    </row>
    <row r="39" ht="19" customHeight="1" spans="1:5">
      <c r="A39" s="100">
        <v>4</v>
      </c>
      <c r="B39" s="97" t="str">
        <f>[1]佛山市!B9</f>
        <v>顺德区</v>
      </c>
      <c r="C39" s="98">
        <v>1917</v>
      </c>
      <c r="D39" s="99">
        <v>1914</v>
      </c>
      <c r="E39" s="102">
        <v>3</v>
      </c>
    </row>
    <row r="40" ht="19" customHeight="1" spans="1:5">
      <c r="A40" s="100">
        <v>5</v>
      </c>
      <c r="B40" s="97" t="str">
        <f>[1]佛山市!B10</f>
        <v>高明区</v>
      </c>
      <c r="C40" s="98">
        <v>615</v>
      </c>
      <c r="D40" s="99">
        <v>615</v>
      </c>
      <c r="E40" s="102">
        <v>0</v>
      </c>
    </row>
    <row r="41" ht="19" customHeight="1" spans="1:5">
      <c r="A41" s="100">
        <v>6</v>
      </c>
      <c r="B41" s="97" t="str">
        <f>[1]佛山市!B11</f>
        <v>三水区</v>
      </c>
      <c r="C41" s="98">
        <v>1750</v>
      </c>
      <c r="D41" s="99">
        <v>1709</v>
      </c>
      <c r="E41" s="102">
        <v>41</v>
      </c>
    </row>
    <row r="42" ht="19" customHeight="1" spans="1:5">
      <c r="A42" s="92" t="s">
        <v>31</v>
      </c>
      <c r="B42" s="93" t="s">
        <v>32</v>
      </c>
      <c r="C42" s="94">
        <f>[1]韶关市!C5</f>
        <v>1045</v>
      </c>
      <c r="D42" s="95">
        <f>[1]韶关市!E5</f>
        <v>767</v>
      </c>
      <c r="E42" s="95">
        <f>[1]韶关市!G5</f>
        <v>278</v>
      </c>
    </row>
    <row r="43" ht="19" customHeight="1" spans="1:5">
      <c r="A43" s="100">
        <v>1</v>
      </c>
      <c r="B43" s="97" t="str">
        <f>[1]韶关市!B6</f>
        <v>浈江区</v>
      </c>
      <c r="C43" s="98">
        <v>186</v>
      </c>
      <c r="D43" s="99">
        <v>141</v>
      </c>
      <c r="E43" s="102">
        <v>45</v>
      </c>
    </row>
    <row r="44" ht="19" customHeight="1" spans="1:5">
      <c r="A44" s="100">
        <v>2</v>
      </c>
      <c r="B44" s="97" t="str">
        <f>[1]韶关市!B7</f>
        <v>武江区</v>
      </c>
      <c r="C44" s="98">
        <v>189</v>
      </c>
      <c r="D44" s="99">
        <v>171</v>
      </c>
      <c r="E44" s="102">
        <v>18</v>
      </c>
    </row>
    <row r="45" ht="19" customHeight="1" spans="1:5">
      <c r="A45" s="100">
        <v>3</v>
      </c>
      <c r="B45" s="97" t="str">
        <f>[1]韶关市!B8</f>
        <v>曲江区</v>
      </c>
      <c r="C45" s="98">
        <v>142</v>
      </c>
      <c r="D45" s="99">
        <v>109</v>
      </c>
      <c r="E45" s="102">
        <v>33</v>
      </c>
    </row>
    <row r="46" ht="19" customHeight="1" spans="1:5">
      <c r="A46" s="100">
        <v>4</v>
      </c>
      <c r="B46" s="97" t="str">
        <f>[1]韶关市!B9</f>
        <v>乐昌市</v>
      </c>
      <c r="C46" s="98">
        <v>51</v>
      </c>
      <c r="D46" s="99">
        <v>29</v>
      </c>
      <c r="E46" s="102">
        <v>22</v>
      </c>
    </row>
    <row r="47" ht="19" customHeight="1" spans="1:5">
      <c r="A47" s="100">
        <v>5</v>
      </c>
      <c r="B47" s="97" t="str">
        <f>[1]韶关市!B10</f>
        <v>南雄市</v>
      </c>
      <c r="C47" s="98">
        <v>129</v>
      </c>
      <c r="D47" s="99">
        <v>55</v>
      </c>
      <c r="E47" s="102">
        <v>74</v>
      </c>
    </row>
    <row r="48" ht="19" customHeight="1" spans="1:5">
      <c r="A48" s="100">
        <v>6</v>
      </c>
      <c r="B48" s="97" t="str">
        <f>[1]韶关市!B11</f>
        <v>仁化县</v>
      </c>
      <c r="C48" s="98">
        <v>55</v>
      </c>
      <c r="D48" s="99">
        <v>55</v>
      </c>
      <c r="E48" s="102">
        <v>0</v>
      </c>
    </row>
    <row r="49" ht="19" customHeight="1" spans="1:5">
      <c r="A49" s="100">
        <v>7</v>
      </c>
      <c r="B49" s="97" t="str">
        <f>[1]韶关市!B12</f>
        <v>始兴县</v>
      </c>
      <c r="C49" s="98">
        <v>27</v>
      </c>
      <c r="D49" s="99">
        <v>27</v>
      </c>
      <c r="E49" s="102">
        <v>0</v>
      </c>
    </row>
    <row r="50" ht="19" customHeight="1" spans="1:5">
      <c r="A50" s="100">
        <v>8</v>
      </c>
      <c r="B50" s="97" t="str">
        <f>[1]韶关市!B13</f>
        <v>翁源县</v>
      </c>
      <c r="C50" s="98">
        <v>141</v>
      </c>
      <c r="D50" s="99">
        <v>97</v>
      </c>
      <c r="E50" s="102">
        <v>44</v>
      </c>
    </row>
    <row r="51" ht="19" customHeight="1" spans="1:5">
      <c r="A51" s="100">
        <v>9</v>
      </c>
      <c r="B51" s="97" t="str">
        <f>[1]韶关市!B14</f>
        <v>新丰县</v>
      </c>
      <c r="C51" s="98">
        <v>8</v>
      </c>
      <c r="D51" s="99">
        <v>8</v>
      </c>
      <c r="E51" s="102">
        <v>0</v>
      </c>
    </row>
    <row r="52" ht="19" customHeight="1" spans="1:5">
      <c r="A52" s="100">
        <v>10</v>
      </c>
      <c r="B52" s="97" t="str">
        <f>[1]韶关市!B15</f>
        <v>乳源县</v>
      </c>
      <c r="C52" s="98">
        <v>117</v>
      </c>
      <c r="D52" s="99">
        <v>75</v>
      </c>
      <c r="E52" s="102">
        <v>42</v>
      </c>
    </row>
    <row r="53" ht="19" customHeight="1" spans="1:5">
      <c r="A53" s="92" t="s">
        <v>33</v>
      </c>
      <c r="B53" s="93" t="s">
        <v>34</v>
      </c>
      <c r="C53" s="94">
        <f>[1]河源市!C5</f>
        <v>1040</v>
      </c>
      <c r="D53" s="95">
        <f>[1]河源市!E5</f>
        <v>1004</v>
      </c>
      <c r="E53" s="95">
        <v>36.0833754186732</v>
      </c>
    </row>
    <row r="54" ht="19" customHeight="1" spans="1:5">
      <c r="A54" s="100">
        <v>1</v>
      </c>
      <c r="B54" s="97" t="str">
        <f>[1]河源市!B6</f>
        <v>市本级</v>
      </c>
      <c r="C54" s="98">
        <v>264</v>
      </c>
      <c r="D54" s="99">
        <v>251</v>
      </c>
      <c r="E54" s="102">
        <v>13</v>
      </c>
    </row>
    <row r="55" ht="19" customHeight="1" spans="1:5">
      <c r="A55" s="100">
        <v>2</v>
      </c>
      <c r="B55" s="97" t="str">
        <f>[1]河源市!B7</f>
        <v>源城区</v>
      </c>
      <c r="C55" s="98">
        <v>301</v>
      </c>
      <c r="D55" s="99">
        <v>301</v>
      </c>
      <c r="E55" s="102">
        <v>0</v>
      </c>
    </row>
    <row r="56" ht="19" customHeight="1" spans="1:5">
      <c r="A56" s="100">
        <v>3</v>
      </c>
      <c r="B56" s="97" t="str">
        <f>[1]河源市!B8</f>
        <v>东源县</v>
      </c>
      <c r="C56" s="98">
        <v>60</v>
      </c>
      <c r="D56" s="99">
        <v>60</v>
      </c>
      <c r="E56" s="102">
        <v>0</v>
      </c>
    </row>
    <row r="57" ht="19" customHeight="1" spans="1:5">
      <c r="A57" s="100">
        <v>4</v>
      </c>
      <c r="B57" s="97" t="str">
        <f>[1]河源市!B9</f>
        <v>和平县</v>
      </c>
      <c r="C57" s="98">
        <v>42</v>
      </c>
      <c r="D57" s="99">
        <v>40</v>
      </c>
      <c r="E57" s="102">
        <v>2</v>
      </c>
    </row>
    <row r="58" ht="19" customHeight="1" spans="1:5">
      <c r="A58" s="100">
        <v>5</v>
      </c>
      <c r="B58" s="97" t="str">
        <f>[1]河源市!B10</f>
        <v>龙川县</v>
      </c>
      <c r="C58" s="98">
        <v>118</v>
      </c>
      <c r="D58" s="99">
        <v>101</v>
      </c>
      <c r="E58" s="102">
        <v>17</v>
      </c>
    </row>
    <row r="59" ht="19" customHeight="1" spans="1:5">
      <c r="A59" s="100">
        <v>6</v>
      </c>
      <c r="B59" s="97" t="str">
        <f>[1]河源市!B11</f>
        <v>紫金县</v>
      </c>
      <c r="C59" s="98">
        <v>32</v>
      </c>
      <c r="D59" s="99">
        <v>30</v>
      </c>
      <c r="E59" s="102">
        <v>2</v>
      </c>
    </row>
    <row r="60" ht="19" customHeight="1" spans="1:5">
      <c r="A60" s="100">
        <v>7</v>
      </c>
      <c r="B60" s="97" t="str">
        <f>[1]河源市!B12</f>
        <v>连平县</v>
      </c>
      <c r="C60" s="98">
        <v>72</v>
      </c>
      <c r="D60" s="99">
        <v>70</v>
      </c>
      <c r="E60" s="102">
        <v>2</v>
      </c>
    </row>
    <row r="61" ht="19" customHeight="1" spans="1:5">
      <c r="A61" s="100">
        <v>8</v>
      </c>
      <c r="B61" s="97" t="str">
        <f>[1]河源市!B13</f>
        <v>江东新区</v>
      </c>
      <c r="C61" s="98">
        <v>151</v>
      </c>
      <c r="D61" s="99">
        <v>151</v>
      </c>
      <c r="E61" s="102">
        <v>0</v>
      </c>
    </row>
    <row r="62" ht="19" customHeight="1" spans="1:5">
      <c r="A62" s="92" t="s">
        <v>35</v>
      </c>
      <c r="B62" s="93" t="s">
        <v>36</v>
      </c>
      <c r="C62" s="94">
        <f>[1]梅州市!C5</f>
        <v>744</v>
      </c>
      <c r="D62" s="95">
        <f>[1]梅州市!E5</f>
        <v>614</v>
      </c>
      <c r="E62" s="95">
        <f>[1]梅州市!G5</f>
        <v>130</v>
      </c>
    </row>
    <row r="63" customFormat="1" ht="19" customHeight="1" spans="1:5">
      <c r="A63" s="100">
        <v>1</v>
      </c>
      <c r="B63" s="97" t="str">
        <f>[1]梅州市!B6</f>
        <v>市本级</v>
      </c>
      <c r="C63" s="98">
        <v>107</v>
      </c>
      <c r="D63" s="99">
        <v>80</v>
      </c>
      <c r="E63" s="102">
        <v>27</v>
      </c>
    </row>
    <row r="64" customFormat="1" ht="19" customHeight="1" spans="1:5">
      <c r="A64" s="100">
        <v>2</v>
      </c>
      <c r="B64" s="97" t="str">
        <f>[1]梅州市!B7</f>
        <v>梅江区</v>
      </c>
      <c r="C64" s="98">
        <v>436</v>
      </c>
      <c r="D64" s="99">
        <v>375</v>
      </c>
      <c r="E64" s="102">
        <v>61</v>
      </c>
    </row>
    <row r="65" customFormat="1" ht="19" customHeight="1" spans="1:5">
      <c r="A65" s="100">
        <v>3</v>
      </c>
      <c r="B65" s="97" t="str">
        <f>[1]梅州市!B8</f>
        <v>梅县区</v>
      </c>
      <c r="C65" s="98">
        <v>35</v>
      </c>
      <c r="D65" s="99">
        <v>18</v>
      </c>
      <c r="E65" s="102">
        <v>17</v>
      </c>
    </row>
    <row r="66" customFormat="1" ht="19" hidden="1" customHeight="1" spans="1:5">
      <c r="A66" s="100">
        <v>4</v>
      </c>
      <c r="B66" s="97" t="str">
        <f>[1]梅州市!B9</f>
        <v>兴宁市</v>
      </c>
      <c r="C66" s="98">
        <v>0</v>
      </c>
      <c r="D66" s="99">
        <v>0</v>
      </c>
      <c r="E66" s="102">
        <v>0</v>
      </c>
    </row>
    <row r="67" customFormat="1" ht="19" customHeight="1" spans="1:5">
      <c r="A67" s="100">
        <v>4</v>
      </c>
      <c r="B67" s="97" t="str">
        <f>[1]梅州市!B10</f>
        <v>平远县</v>
      </c>
      <c r="C67" s="98">
        <v>29</v>
      </c>
      <c r="D67" s="99">
        <v>12</v>
      </c>
      <c r="E67" s="102">
        <v>17</v>
      </c>
    </row>
    <row r="68" customFormat="1" ht="19" customHeight="1" spans="1:5">
      <c r="A68" s="100">
        <v>5</v>
      </c>
      <c r="B68" s="97" t="str">
        <f>[1]梅州市!B11</f>
        <v>蕉岭县</v>
      </c>
      <c r="C68" s="98">
        <v>45</v>
      </c>
      <c r="D68" s="99">
        <v>37</v>
      </c>
      <c r="E68" s="102">
        <v>8</v>
      </c>
    </row>
    <row r="69" customFormat="1" ht="19" hidden="1" customHeight="1" spans="1:5">
      <c r="A69" s="100">
        <v>7</v>
      </c>
      <c r="B69" s="97" t="str">
        <f>[1]梅州市!B12</f>
        <v>大埔县</v>
      </c>
      <c r="C69" s="98">
        <v>0</v>
      </c>
      <c r="D69" s="99">
        <v>0</v>
      </c>
      <c r="E69" s="102">
        <v>0</v>
      </c>
    </row>
    <row r="70" customFormat="1" ht="19" hidden="1" customHeight="1" spans="1:5">
      <c r="A70" s="100">
        <v>8</v>
      </c>
      <c r="B70" s="97" t="str">
        <f>[1]梅州市!B13</f>
        <v>丰顺县</v>
      </c>
      <c r="C70" s="98">
        <v>0</v>
      </c>
      <c r="D70" s="99">
        <v>0</v>
      </c>
      <c r="E70" s="102">
        <v>0</v>
      </c>
    </row>
    <row r="71" customFormat="1" ht="19" customHeight="1" spans="1:5">
      <c r="A71" s="100">
        <v>6</v>
      </c>
      <c r="B71" s="97" t="str">
        <f>[1]梅州市!B14</f>
        <v>五华县</v>
      </c>
      <c r="C71" s="98">
        <v>92</v>
      </c>
      <c r="D71" s="99">
        <v>92</v>
      </c>
      <c r="E71" s="102">
        <v>0</v>
      </c>
    </row>
    <row r="72" s="72" customFormat="1" ht="19" customHeight="1" spans="1:5">
      <c r="A72" s="92" t="s">
        <v>37</v>
      </c>
      <c r="B72" s="93" t="s">
        <v>38</v>
      </c>
      <c r="C72" s="94">
        <f>[1]惠州市!C5</f>
        <v>4103</v>
      </c>
      <c r="D72" s="95">
        <f>[1]惠州市!E5</f>
        <v>3944</v>
      </c>
      <c r="E72" s="95">
        <f>[1]惠州市!G5</f>
        <v>159</v>
      </c>
    </row>
    <row r="73" s="72" customFormat="1" ht="19" customHeight="1" spans="1:5">
      <c r="A73" s="100">
        <v>1</v>
      </c>
      <c r="B73" s="97" t="str">
        <f>[1]惠州市!B6</f>
        <v>市本级</v>
      </c>
      <c r="C73" s="103">
        <v>1150</v>
      </c>
      <c r="D73" s="99">
        <v>1140</v>
      </c>
      <c r="E73" s="102">
        <v>10</v>
      </c>
    </row>
    <row r="74" s="72" customFormat="1" ht="19" customHeight="1" spans="1:5">
      <c r="A74" s="100">
        <v>2</v>
      </c>
      <c r="B74" s="97" t="str">
        <f>[1]惠州市!B7</f>
        <v>惠城区</v>
      </c>
      <c r="C74" s="103">
        <v>759</v>
      </c>
      <c r="D74" s="99">
        <v>734</v>
      </c>
      <c r="E74" s="102">
        <v>25</v>
      </c>
    </row>
    <row r="75" s="72" customFormat="1" ht="19" customHeight="1" spans="1:5">
      <c r="A75" s="100">
        <v>3</v>
      </c>
      <c r="B75" s="97" t="str">
        <f>[1]惠州市!B8</f>
        <v>惠阳区</v>
      </c>
      <c r="C75" s="103">
        <v>312</v>
      </c>
      <c r="D75" s="99">
        <v>300</v>
      </c>
      <c r="E75" s="102">
        <v>12</v>
      </c>
    </row>
    <row r="76" s="72" customFormat="1" ht="19" customHeight="1" spans="1:5">
      <c r="A76" s="100">
        <v>4</v>
      </c>
      <c r="B76" s="97" t="str">
        <f>[1]惠州市!B9</f>
        <v>惠东县</v>
      </c>
      <c r="C76" s="103">
        <v>253</v>
      </c>
      <c r="D76" s="99">
        <v>229</v>
      </c>
      <c r="E76" s="102">
        <v>24</v>
      </c>
    </row>
    <row r="77" s="72" customFormat="1" ht="19" customHeight="1" spans="1:5">
      <c r="A77" s="100">
        <v>5</v>
      </c>
      <c r="B77" s="97" t="str">
        <f>[1]惠州市!B10</f>
        <v>博罗县</v>
      </c>
      <c r="C77" s="103">
        <v>208</v>
      </c>
      <c r="D77" s="99">
        <v>201</v>
      </c>
      <c r="E77" s="102">
        <v>7</v>
      </c>
    </row>
    <row r="78" s="72" customFormat="1" ht="19" customHeight="1" spans="1:5">
      <c r="A78" s="100">
        <v>6</v>
      </c>
      <c r="B78" s="97" t="str">
        <f>[1]惠州市!B11</f>
        <v>龙门县</v>
      </c>
      <c r="C78" s="103">
        <v>292</v>
      </c>
      <c r="D78" s="99">
        <v>268</v>
      </c>
      <c r="E78" s="102">
        <v>24</v>
      </c>
    </row>
    <row r="79" s="72" customFormat="1" ht="19" customHeight="1" spans="1:5">
      <c r="A79" s="100">
        <v>7</v>
      </c>
      <c r="B79" s="97" t="str">
        <f>[1]惠州市!B12</f>
        <v>仲恺区</v>
      </c>
      <c r="C79" s="103">
        <v>468</v>
      </c>
      <c r="D79" s="99">
        <v>460</v>
      </c>
      <c r="E79" s="102">
        <v>8</v>
      </c>
    </row>
    <row r="80" s="72" customFormat="1" ht="19" customHeight="1" spans="1:5">
      <c r="A80" s="100">
        <v>8</v>
      </c>
      <c r="B80" s="97" t="str">
        <f>[1]惠州市!B13</f>
        <v>大亚湾区</v>
      </c>
      <c r="C80" s="103">
        <v>661</v>
      </c>
      <c r="D80" s="99">
        <v>612</v>
      </c>
      <c r="E80" s="102">
        <v>49</v>
      </c>
    </row>
    <row r="81" ht="19" customHeight="1" spans="1:5">
      <c r="A81" s="92" t="s">
        <v>39</v>
      </c>
      <c r="B81" s="93" t="s">
        <v>40</v>
      </c>
      <c r="C81" s="94">
        <f>[1]汕尾市!C5</f>
        <v>1665</v>
      </c>
      <c r="D81" s="95">
        <f>[1]汕尾市!E5</f>
        <v>1665</v>
      </c>
      <c r="E81" s="105">
        <v>0</v>
      </c>
    </row>
    <row r="82" customFormat="1" ht="19" customHeight="1" spans="1:5">
      <c r="A82" s="100">
        <v>1</v>
      </c>
      <c r="B82" s="97" t="str">
        <f>[1]汕尾市!B6</f>
        <v>市本级</v>
      </c>
      <c r="C82" s="98">
        <f>[1]汕尾市!C6</f>
        <v>50.3401360544218</v>
      </c>
      <c r="D82" s="99">
        <v>50</v>
      </c>
      <c r="E82" s="102">
        <f>[1]汕尾市!G6</f>
        <v>0</v>
      </c>
    </row>
    <row r="83" customFormat="1" ht="19" customHeight="1" spans="1:5">
      <c r="A83" s="100">
        <v>2</v>
      </c>
      <c r="B83" s="97" t="str">
        <f>[1]汕尾市!B7</f>
        <v>城区</v>
      </c>
      <c r="C83" s="98">
        <f>[1]汕尾市!C7</f>
        <v>441.734693877552</v>
      </c>
      <c r="D83" s="99">
        <v>442</v>
      </c>
      <c r="E83" s="102">
        <f>[1]汕尾市!G7</f>
        <v>0</v>
      </c>
    </row>
    <row r="84" customFormat="1" ht="19" customHeight="1" spans="1:5">
      <c r="A84" s="100">
        <v>3</v>
      </c>
      <c r="B84" s="97" t="str">
        <f>[1]汕尾市!B8</f>
        <v>海丰</v>
      </c>
      <c r="C84" s="98">
        <f>[1]汕尾市!C8</f>
        <v>604.081632653061</v>
      </c>
      <c r="D84" s="99">
        <v>604</v>
      </c>
      <c r="E84" s="102">
        <f>[1]汕尾市!G8</f>
        <v>0</v>
      </c>
    </row>
    <row r="85" customFormat="1" ht="19" customHeight="1" spans="1:5">
      <c r="A85" s="100">
        <v>4</v>
      </c>
      <c r="B85" s="97" t="str">
        <f>[1]汕尾市!B9</f>
        <v>陆丰</v>
      </c>
      <c r="C85" s="98">
        <f>[1]汕尾市!C9</f>
        <v>377.551020408163</v>
      </c>
      <c r="D85" s="99">
        <v>378</v>
      </c>
      <c r="E85" s="102">
        <f>[1]汕尾市!G9</f>
        <v>0</v>
      </c>
    </row>
    <row r="86" customFormat="1" ht="19" customHeight="1" spans="1:5">
      <c r="A86" s="100">
        <v>5</v>
      </c>
      <c r="B86" s="97" t="str">
        <f>[1]汕尾市!B10</f>
        <v>陆河</v>
      </c>
      <c r="C86" s="98">
        <f>[1]汕尾市!C10</f>
        <v>151.020408163265</v>
      </c>
      <c r="D86" s="99">
        <v>151</v>
      </c>
      <c r="E86" s="102">
        <f>[1]汕尾市!G10</f>
        <v>0</v>
      </c>
    </row>
    <row r="87" customFormat="1" ht="19" customHeight="1" spans="1:5">
      <c r="A87" s="100">
        <v>6</v>
      </c>
      <c r="B87" s="97" t="str">
        <f>[1]汕尾市!B11</f>
        <v>红海湾</v>
      </c>
      <c r="C87" s="98">
        <f>[1]汕尾市!C11</f>
        <v>31.4625850340135</v>
      </c>
      <c r="D87" s="99">
        <v>31</v>
      </c>
      <c r="E87" s="102">
        <f>[1]汕尾市!G11</f>
        <v>0</v>
      </c>
    </row>
    <row r="88" customFormat="1" ht="19" customHeight="1" spans="1:5">
      <c r="A88" s="100">
        <v>7</v>
      </c>
      <c r="B88" s="97" t="str">
        <f>[1]汕尾市!B12</f>
        <v>华侨</v>
      </c>
      <c r="C88" s="98">
        <f>[1]汕尾市!C12</f>
        <v>9</v>
      </c>
      <c r="D88" s="99">
        <v>9</v>
      </c>
      <c r="E88" s="102">
        <f>[1]汕尾市!G12</f>
        <v>0</v>
      </c>
    </row>
    <row r="89" s="72" customFormat="1" ht="19" customHeight="1" spans="1:5">
      <c r="A89" s="92" t="s">
        <v>41</v>
      </c>
      <c r="B89" s="93" t="s">
        <v>42</v>
      </c>
      <c r="C89" s="94">
        <f>[1]东莞市!C5</f>
        <v>1290</v>
      </c>
      <c r="D89" s="104">
        <f>[1]东莞市!E5</f>
        <v>1246</v>
      </c>
      <c r="E89" s="94">
        <f>[1]东莞市!G5</f>
        <v>44</v>
      </c>
    </row>
    <row r="90" s="72" customFormat="1" ht="19" customHeight="1" spans="1:5">
      <c r="A90" s="92" t="s">
        <v>43</v>
      </c>
      <c r="B90" s="93" t="s">
        <v>44</v>
      </c>
      <c r="C90" s="94">
        <f>[1]中山市!C5</f>
        <v>1537</v>
      </c>
      <c r="D90" s="95">
        <f>[1]中山市!E5</f>
        <v>1374</v>
      </c>
      <c r="E90" s="94">
        <f>[1]中山市!G5</f>
        <v>163</v>
      </c>
    </row>
    <row r="91" s="72" customFormat="1" ht="19" customHeight="1" spans="1:5">
      <c r="A91" s="92" t="s">
        <v>45</v>
      </c>
      <c r="B91" s="93" t="s">
        <v>46</v>
      </c>
      <c r="C91" s="94">
        <f>[1]江门市!D5</f>
        <v>1034</v>
      </c>
      <c r="D91" s="95">
        <f>[1]江门市!F5</f>
        <v>1019</v>
      </c>
      <c r="E91" s="94">
        <f>[1]江门市!H5</f>
        <v>14.7076224801742</v>
      </c>
    </row>
    <row r="92" s="72" customFormat="1" ht="19" customHeight="1" spans="1:5">
      <c r="A92" s="100">
        <v>1</v>
      </c>
      <c r="B92" s="97" t="str">
        <f>[1]江门市!B6</f>
        <v>市本级</v>
      </c>
      <c r="C92" s="103">
        <v>110</v>
      </c>
      <c r="D92" s="99">
        <v>110</v>
      </c>
      <c r="E92" s="102">
        <v>0</v>
      </c>
    </row>
    <row r="93" s="72" customFormat="1" ht="19" customHeight="1" spans="1:5">
      <c r="A93" s="100">
        <v>2</v>
      </c>
      <c r="B93" s="97" t="str">
        <f>[1]江门市!B7</f>
        <v>蓬江区</v>
      </c>
      <c r="C93" s="103">
        <v>511</v>
      </c>
      <c r="D93" s="99">
        <v>506</v>
      </c>
      <c r="E93" s="102">
        <v>5</v>
      </c>
    </row>
    <row r="94" s="72" customFormat="1" ht="19" customHeight="1" spans="1:5">
      <c r="A94" s="100">
        <v>3</v>
      </c>
      <c r="B94" s="97" t="str">
        <f>[1]江门市!B8</f>
        <v>江海区</v>
      </c>
      <c r="C94" s="103">
        <v>72</v>
      </c>
      <c r="D94" s="99">
        <v>67</v>
      </c>
      <c r="E94" s="102">
        <v>5</v>
      </c>
    </row>
    <row r="95" s="72" customFormat="1" ht="19" customHeight="1" spans="1:5">
      <c r="A95" s="100">
        <v>4</v>
      </c>
      <c r="B95" s="97" t="str">
        <f>[1]江门市!B9</f>
        <v>新会区</v>
      </c>
      <c r="C95" s="103">
        <v>42</v>
      </c>
      <c r="D95" s="99">
        <v>42</v>
      </c>
      <c r="E95" s="102">
        <v>0</v>
      </c>
    </row>
    <row r="96" s="72" customFormat="1" ht="19" customHeight="1" spans="1:5">
      <c r="A96" s="100">
        <v>5</v>
      </c>
      <c r="B96" s="97" t="str">
        <f>[1]江门市!B10</f>
        <v>台山市</v>
      </c>
      <c r="C96" s="103">
        <v>131</v>
      </c>
      <c r="D96" s="99">
        <v>126</v>
      </c>
      <c r="E96" s="102">
        <v>5</v>
      </c>
    </row>
    <row r="97" s="72" customFormat="1" ht="19" customHeight="1" spans="1:5">
      <c r="A97" s="100">
        <v>6</v>
      </c>
      <c r="B97" s="97" t="str">
        <f>[1]江门市!B11</f>
        <v>开平市</v>
      </c>
      <c r="C97" s="103">
        <v>84</v>
      </c>
      <c r="D97" s="99">
        <v>84</v>
      </c>
      <c r="E97" s="102">
        <v>0</v>
      </c>
    </row>
    <row r="98" s="72" customFormat="1" ht="19" customHeight="1" spans="1:5">
      <c r="A98" s="100">
        <v>7</v>
      </c>
      <c r="B98" s="97" t="str">
        <f>[1]江门市!B12</f>
        <v>鹤山市</v>
      </c>
      <c r="C98" s="103">
        <v>42</v>
      </c>
      <c r="D98" s="99">
        <v>42</v>
      </c>
      <c r="E98" s="102">
        <v>0</v>
      </c>
    </row>
    <row r="99" s="72" customFormat="1" ht="19" customHeight="1" spans="1:5">
      <c r="A99" s="100">
        <v>8</v>
      </c>
      <c r="B99" s="97" t="str">
        <f>[1]江门市!B13</f>
        <v>恩平市</v>
      </c>
      <c r="C99" s="103">
        <v>42</v>
      </c>
      <c r="D99" s="99">
        <v>42</v>
      </c>
      <c r="E99" s="102">
        <v>0</v>
      </c>
    </row>
    <row r="100" s="72" customFormat="1" ht="19" customHeight="1" spans="1:5">
      <c r="A100" s="92" t="s">
        <v>47</v>
      </c>
      <c r="B100" s="93" t="s">
        <v>48</v>
      </c>
      <c r="C100" s="94">
        <f>[1]阳江市!C5</f>
        <v>1065</v>
      </c>
      <c r="D100" s="95">
        <f>[1]阳江市!E5</f>
        <v>958</v>
      </c>
      <c r="E100" s="94">
        <f>[1]阳江市!G5</f>
        <v>107</v>
      </c>
    </row>
    <row r="101" s="72" customFormat="1" ht="19" customHeight="1" spans="1:5">
      <c r="A101" s="100">
        <v>1</v>
      </c>
      <c r="B101" s="97" t="str">
        <f>[1]阳江市!B6</f>
        <v>市本级</v>
      </c>
      <c r="C101" s="103">
        <v>265</v>
      </c>
      <c r="D101" s="99">
        <v>240</v>
      </c>
      <c r="E101" s="102">
        <v>25</v>
      </c>
    </row>
    <row r="102" s="72" customFormat="1" ht="19" hidden="1" customHeight="1" spans="1:5">
      <c r="A102" s="100">
        <v>2</v>
      </c>
      <c r="B102" s="97" t="str">
        <f>[1]阳江市!B7</f>
        <v>江城区</v>
      </c>
      <c r="C102" s="103">
        <v>0</v>
      </c>
      <c r="D102" s="99">
        <v>0</v>
      </c>
      <c r="E102" s="102">
        <v>0</v>
      </c>
    </row>
    <row r="103" s="72" customFormat="1" ht="19" customHeight="1" spans="1:5">
      <c r="A103" s="100">
        <v>2</v>
      </c>
      <c r="B103" s="97" t="str">
        <f>[1]阳江市!B8</f>
        <v>阳东区</v>
      </c>
      <c r="C103" s="103">
        <v>93</v>
      </c>
      <c r="D103" s="99">
        <v>77</v>
      </c>
      <c r="E103" s="102">
        <v>16</v>
      </c>
    </row>
    <row r="104" s="72" customFormat="1" ht="19" customHeight="1" spans="1:5">
      <c r="A104" s="100">
        <v>3</v>
      </c>
      <c r="B104" s="97" t="str">
        <f>[1]阳江市!B9</f>
        <v>阳春市</v>
      </c>
      <c r="C104" s="103">
        <v>376</v>
      </c>
      <c r="D104" s="99">
        <v>335</v>
      </c>
      <c r="E104" s="102">
        <v>41</v>
      </c>
    </row>
    <row r="105" s="72" customFormat="1" ht="19" customHeight="1" spans="1:5">
      <c r="A105" s="100">
        <v>4</v>
      </c>
      <c r="B105" s="97" t="str">
        <f>[1]阳江市!B10</f>
        <v>阳西县</v>
      </c>
      <c r="C105" s="103">
        <v>172</v>
      </c>
      <c r="D105" s="99">
        <v>172</v>
      </c>
      <c r="E105" s="102">
        <v>0</v>
      </c>
    </row>
    <row r="106" s="72" customFormat="1" ht="19" customHeight="1" spans="1:5">
      <c r="A106" s="100">
        <v>5</v>
      </c>
      <c r="B106" s="97" t="str">
        <f>[1]阳江市!B11</f>
        <v>海陵区</v>
      </c>
      <c r="C106" s="103">
        <v>82</v>
      </c>
      <c r="D106" s="99">
        <v>57</v>
      </c>
      <c r="E106" s="102">
        <v>25</v>
      </c>
    </row>
    <row r="107" s="72" customFormat="1" ht="19" customHeight="1" spans="1:5">
      <c r="A107" s="100">
        <v>6</v>
      </c>
      <c r="B107" s="97" t="str">
        <f>[1]阳江市!B12</f>
        <v>高新区</v>
      </c>
      <c r="C107" s="103">
        <v>77</v>
      </c>
      <c r="D107" s="99">
        <v>77</v>
      </c>
      <c r="E107" s="102">
        <v>0</v>
      </c>
    </row>
    <row r="108" s="72" customFormat="1" ht="19" customHeight="1" spans="1:5">
      <c r="A108" s="92" t="s">
        <v>49</v>
      </c>
      <c r="B108" s="93" t="s">
        <v>50</v>
      </c>
      <c r="C108" s="94">
        <f>[1]湛江市!C5</f>
        <v>3849</v>
      </c>
      <c r="D108" s="95">
        <f>[1]湛江市!E5</f>
        <v>3254</v>
      </c>
      <c r="E108" s="94">
        <f>[1]湛江市!G5</f>
        <v>595</v>
      </c>
    </row>
    <row r="109" s="72" customFormat="1" ht="19" customHeight="1" spans="1:5">
      <c r="A109" s="100">
        <v>1</v>
      </c>
      <c r="B109" s="97" t="str">
        <f>[1]湛江市!B6</f>
        <v>市本级</v>
      </c>
      <c r="C109" s="103">
        <v>1670</v>
      </c>
      <c r="D109" s="99">
        <v>1499</v>
      </c>
      <c r="E109" s="102">
        <v>171</v>
      </c>
    </row>
    <row r="110" s="72" customFormat="1" ht="19" customHeight="1" spans="1:5">
      <c r="A110" s="100">
        <v>2</v>
      </c>
      <c r="B110" s="97" t="str">
        <f>[1]湛江市!B7</f>
        <v>赤坎区</v>
      </c>
      <c r="C110" s="103">
        <v>221</v>
      </c>
      <c r="D110" s="99">
        <v>195</v>
      </c>
      <c r="E110" s="102">
        <v>26</v>
      </c>
    </row>
    <row r="111" s="72" customFormat="1" ht="19" customHeight="1" spans="1:5">
      <c r="A111" s="100">
        <v>3</v>
      </c>
      <c r="B111" s="97" t="str">
        <f>[1]湛江市!B8</f>
        <v>霞山区</v>
      </c>
      <c r="C111" s="103">
        <v>252</v>
      </c>
      <c r="D111" s="99">
        <v>218</v>
      </c>
      <c r="E111" s="102">
        <v>34</v>
      </c>
    </row>
    <row r="112" s="72" customFormat="1" ht="19" customHeight="1" spans="1:5">
      <c r="A112" s="100">
        <v>4</v>
      </c>
      <c r="B112" s="97" t="str">
        <f>[1]湛江市!B9</f>
        <v>经开区</v>
      </c>
      <c r="C112" s="103">
        <v>158</v>
      </c>
      <c r="D112" s="99">
        <v>124</v>
      </c>
      <c r="E112" s="102">
        <v>34</v>
      </c>
    </row>
    <row r="113" s="72" customFormat="1" ht="19" customHeight="1" spans="1:5">
      <c r="A113" s="100">
        <v>5</v>
      </c>
      <c r="B113" s="97" t="str">
        <f>[1]湛江市!B10</f>
        <v>麻章区</v>
      </c>
      <c r="C113" s="103">
        <v>154</v>
      </c>
      <c r="D113" s="99">
        <v>111</v>
      </c>
      <c r="E113" s="102">
        <v>43</v>
      </c>
    </row>
    <row r="114" s="72" customFormat="1" ht="19" customHeight="1" spans="1:5">
      <c r="A114" s="100">
        <v>6</v>
      </c>
      <c r="B114" s="97" t="str">
        <f>[1]湛江市!B11</f>
        <v>坡头区</v>
      </c>
      <c r="C114" s="103">
        <v>146</v>
      </c>
      <c r="D114" s="99">
        <v>120</v>
      </c>
      <c r="E114" s="102">
        <v>26</v>
      </c>
    </row>
    <row r="115" s="72" customFormat="1" ht="19" customHeight="1" spans="1:5">
      <c r="A115" s="100">
        <v>7</v>
      </c>
      <c r="B115" s="97" t="str">
        <f>[1]湛江市!B12</f>
        <v>廉江市</v>
      </c>
      <c r="C115" s="103">
        <v>300</v>
      </c>
      <c r="D115" s="99">
        <v>254</v>
      </c>
      <c r="E115" s="102">
        <v>46</v>
      </c>
    </row>
    <row r="116" s="72" customFormat="1" ht="19" customHeight="1" spans="1:5">
      <c r="A116" s="100">
        <v>8</v>
      </c>
      <c r="B116" s="97" t="str">
        <f>[1]湛江市!B13</f>
        <v>吴川市</v>
      </c>
      <c r="C116" s="103">
        <v>419</v>
      </c>
      <c r="D116" s="99">
        <v>290</v>
      </c>
      <c r="E116" s="102">
        <v>129</v>
      </c>
    </row>
    <row r="117" s="72" customFormat="1" ht="19" customHeight="1" spans="1:5">
      <c r="A117" s="100">
        <v>9</v>
      </c>
      <c r="B117" s="97" t="str">
        <f>[1]湛江市!B14</f>
        <v>雷州市</v>
      </c>
      <c r="C117" s="103">
        <v>159</v>
      </c>
      <c r="D117" s="99">
        <v>124</v>
      </c>
      <c r="E117" s="102">
        <v>35</v>
      </c>
    </row>
    <row r="118" s="72" customFormat="1" ht="19" customHeight="1" spans="1:5">
      <c r="A118" s="100">
        <v>10</v>
      </c>
      <c r="B118" s="97" t="str">
        <f>[1]湛江市!B15</f>
        <v>遂溪县</v>
      </c>
      <c r="C118" s="103">
        <v>196</v>
      </c>
      <c r="D118" s="99">
        <v>179</v>
      </c>
      <c r="E118" s="102">
        <v>17</v>
      </c>
    </row>
    <row r="119" s="72" customFormat="1" ht="19" customHeight="1" spans="1:5">
      <c r="A119" s="100">
        <v>11</v>
      </c>
      <c r="B119" s="97" t="str">
        <f>[1]湛江市!B16</f>
        <v>徐闻县</v>
      </c>
      <c r="C119" s="103">
        <v>174</v>
      </c>
      <c r="D119" s="99">
        <v>140</v>
      </c>
      <c r="E119" s="102">
        <v>34</v>
      </c>
    </row>
    <row r="120" s="72" customFormat="1" ht="19" customHeight="1" spans="1:5">
      <c r="A120" s="92" t="s">
        <v>51</v>
      </c>
      <c r="B120" s="93" t="s">
        <v>52</v>
      </c>
      <c r="C120" s="94">
        <f>[1]茂名市!C5</f>
        <v>2108</v>
      </c>
      <c r="D120" s="94">
        <f>[1]茂名市!E5</f>
        <v>2048</v>
      </c>
      <c r="E120" s="94">
        <f>[1]茂名市!G5</f>
        <v>59.6999496943322</v>
      </c>
    </row>
    <row r="121" s="72" customFormat="1" ht="19" customHeight="1" spans="1:5">
      <c r="A121" s="100">
        <v>1</v>
      </c>
      <c r="B121" s="97" t="str">
        <f>[1]茂名市!B6</f>
        <v>市本级</v>
      </c>
      <c r="C121" s="103">
        <f>[1]茂名市!C6</f>
        <v>1162.63636363636</v>
      </c>
      <c r="D121" s="99">
        <f>[1]茂名市!E6</f>
        <v>1162.63636363636</v>
      </c>
      <c r="E121" s="102">
        <f>[1]茂名市!G6</f>
        <v>0</v>
      </c>
    </row>
    <row r="122" s="72" customFormat="1" ht="19" customHeight="1" spans="1:5">
      <c r="A122" s="100">
        <v>2</v>
      </c>
      <c r="B122" s="97" t="str">
        <f>[1]茂名市!B7</f>
        <v>茂南区</v>
      </c>
      <c r="C122" s="103">
        <f>[1]茂名市!C7</f>
        <v>116.363636363636</v>
      </c>
      <c r="D122" s="99">
        <f>[1]茂名市!E7</f>
        <v>116.363636363636</v>
      </c>
      <c r="E122" s="102">
        <f>[1]茂名市!G7</f>
        <v>0</v>
      </c>
    </row>
    <row r="123" s="72" customFormat="1" ht="19" customHeight="1" spans="1:5">
      <c r="A123" s="100">
        <v>3</v>
      </c>
      <c r="B123" s="97" t="str">
        <f>[1]茂名市!B8</f>
        <v>高州市</v>
      </c>
      <c r="C123" s="103">
        <f>[1]茂名市!C8</f>
        <v>640.818181818182</v>
      </c>
      <c r="D123" s="99">
        <f>[1]茂名市!E8</f>
        <v>581.818181818182</v>
      </c>
      <c r="E123" s="102">
        <f>[1]茂名市!G8</f>
        <v>59</v>
      </c>
    </row>
    <row r="124" s="72" customFormat="1" ht="19" customHeight="1" spans="1:5">
      <c r="A124" s="100">
        <v>4</v>
      </c>
      <c r="B124" s="97" t="str">
        <f>[1]茂名市!B9</f>
        <v>化州市</v>
      </c>
      <c r="C124" s="103">
        <f>[1]茂名市!C9</f>
        <v>174.545454545455</v>
      </c>
      <c r="D124" s="99">
        <f>[1]茂名市!E9</f>
        <v>174.545454545455</v>
      </c>
      <c r="E124" s="102">
        <f>[1]茂名市!G9</f>
        <v>0</v>
      </c>
    </row>
    <row r="125" s="72" customFormat="1" ht="19" customHeight="1" spans="1:5">
      <c r="A125" s="100">
        <v>5</v>
      </c>
      <c r="B125" s="97" t="str">
        <f>[1]茂名市!B10</f>
        <v>高新区</v>
      </c>
      <c r="C125" s="103">
        <f>[1]茂名市!C10</f>
        <v>12.6363636363636</v>
      </c>
      <c r="D125" s="99">
        <f>[1]茂名市!E10</f>
        <v>11.6363636363636</v>
      </c>
      <c r="E125" s="102">
        <f>[1]茂名市!G10</f>
        <v>1</v>
      </c>
    </row>
    <row r="126" s="72" customFormat="1" ht="19" customHeight="1" spans="1:5">
      <c r="A126" s="92" t="s">
        <v>53</v>
      </c>
      <c r="B126" s="93" t="s">
        <v>54</v>
      </c>
      <c r="C126" s="94">
        <f>[1]肇庆市!C5</f>
        <v>2890</v>
      </c>
      <c r="D126" s="95">
        <f>[1]肇庆市!E5</f>
        <v>2782</v>
      </c>
      <c r="E126" s="94">
        <f>[1]肇庆市!G5</f>
        <v>107.566139960489</v>
      </c>
    </row>
    <row r="127" s="72" customFormat="1" ht="19" customHeight="1" spans="1:5">
      <c r="A127" s="100">
        <v>1</v>
      </c>
      <c r="B127" s="97" t="str">
        <f>[1]肇庆市!B6</f>
        <v>市本级</v>
      </c>
      <c r="C127" s="103">
        <f>[1]肇庆市!C6</f>
        <v>74.9164534606049</v>
      </c>
      <c r="D127" s="99">
        <f>[1]肇庆市!E6</f>
        <v>74.9164534606049</v>
      </c>
      <c r="E127" s="102">
        <f>[1]肇庆市!G6</f>
        <v>0</v>
      </c>
    </row>
    <row r="128" s="72" customFormat="1" ht="19" customHeight="1" spans="1:5">
      <c r="A128" s="100">
        <v>2</v>
      </c>
      <c r="B128" s="97" t="str">
        <f>[1]肇庆市!B7</f>
        <v>端州区</v>
      </c>
      <c r="C128" s="103">
        <f>[1]肇庆市!C7</f>
        <v>79.7073271381642</v>
      </c>
      <c r="D128" s="99">
        <f>[1]肇庆市!E7</f>
        <v>70.668155712913</v>
      </c>
      <c r="E128" s="102">
        <f>[1]肇庆市!G7</f>
        <v>9.0391714252512</v>
      </c>
    </row>
    <row r="129" s="72" customFormat="1" ht="19" customHeight="1" spans="1:5">
      <c r="A129" s="100">
        <v>3</v>
      </c>
      <c r="B129" s="97" t="str">
        <f>[1]肇庆市!B8</f>
        <v>鼎湖区</v>
      </c>
      <c r="C129" s="103">
        <f>[1]肇庆市!C8</f>
        <v>120.925496385293</v>
      </c>
      <c r="D129" s="99">
        <f>[1]肇庆市!E8</f>
        <v>116.405910672667</v>
      </c>
      <c r="E129" s="102">
        <f>[1]肇庆市!G8</f>
        <v>4.5195857126256</v>
      </c>
    </row>
    <row r="130" s="72" customFormat="1" ht="19" customHeight="1" spans="1:5">
      <c r="A130" s="100">
        <v>4</v>
      </c>
      <c r="B130" s="97" t="str">
        <f>[1]肇庆市!B9</f>
        <v>高要区</v>
      </c>
      <c r="C130" s="103">
        <f>[1]肇庆市!C9</f>
        <v>602.860127189709</v>
      </c>
      <c r="D130" s="99">
        <f>[1]肇庆市!E9</f>
        <v>598.436624334558</v>
      </c>
      <c r="E130" s="102">
        <f>[1]肇庆市!G9</f>
        <v>5.42350285515072</v>
      </c>
    </row>
    <row r="131" s="72" customFormat="1" ht="19" customHeight="1" spans="1:5">
      <c r="A131" s="100">
        <v>5</v>
      </c>
      <c r="B131" s="97" t="str">
        <f>[1]肇庆市!B10</f>
        <v>四会市</v>
      </c>
      <c r="C131" s="103">
        <f>[1]肇庆市!C10</f>
        <v>168.562020286361</v>
      </c>
      <c r="D131" s="99">
        <f>[1]肇庆市!E10</f>
        <v>168.562020286361</v>
      </c>
      <c r="E131" s="102">
        <f>[1]肇庆市!G10</f>
        <v>0</v>
      </c>
    </row>
    <row r="132" s="72" customFormat="1" ht="19" customHeight="1" spans="1:5">
      <c r="A132" s="100">
        <v>6</v>
      </c>
      <c r="B132" s="97" t="str">
        <f>[1]肇庆市!B11</f>
        <v>广宁县</v>
      </c>
      <c r="C132" s="103">
        <f>[1]肇庆市!C11</f>
        <v>364.330679440138</v>
      </c>
      <c r="D132" s="99">
        <f>[1]肇庆市!E11</f>
        <v>358.811093727512</v>
      </c>
      <c r="E132" s="102">
        <f>[1]肇庆市!G11</f>
        <v>4.5195857126256</v>
      </c>
    </row>
    <row r="133" s="72" customFormat="1" ht="19" customHeight="1" spans="1:5">
      <c r="A133" s="100">
        <v>7</v>
      </c>
      <c r="B133" s="97" t="str">
        <f>[1]肇庆市!B12</f>
        <v>德庆县</v>
      </c>
      <c r="C133" s="103">
        <f>[1]肇庆市!C12</f>
        <v>367.919766812373</v>
      </c>
      <c r="D133" s="99">
        <f>[1]肇庆市!E12</f>
        <v>333.570915396419</v>
      </c>
      <c r="E133" s="102">
        <f>[1]肇庆市!G12</f>
        <v>34.3488514159546</v>
      </c>
    </row>
    <row r="134" s="72" customFormat="1" ht="19" customHeight="1" spans="1:5">
      <c r="A134" s="100">
        <v>8</v>
      </c>
      <c r="B134" s="97" t="str">
        <f>[1]肇庆市!B13</f>
        <v>封开县</v>
      </c>
      <c r="C134" s="103">
        <f>[1]肇庆市!C13</f>
        <v>401.534738912792</v>
      </c>
      <c r="D134" s="99">
        <f>[1]肇庆市!E13</f>
        <v>357.338881786536</v>
      </c>
      <c r="E134" s="102">
        <f>[1]肇庆市!G13</f>
        <v>45.195857126256</v>
      </c>
    </row>
    <row r="135" s="72" customFormat="1" ht="19" customHeight="1" spans="1:5">
      <c r="A135" s="100">
        <v>9</v>
      </c>
      <c r="B135" s="97" t="str">
        <f>[1]肇庆市!B14</f>
        <v>怀集县</v>
      </c>
      <c r="C135" s="103">
        <f>[1]肇庆市!C14</f>
        <v>358.656873005128</v>
      </c>
      <c r="D135" s="99">
        <f>[1]肇庆市!E14</f>
        <v>356.849038720077</v>
      </c>
      <c r="E135" s="102">
        <f>[1]肇庆市!G14</f>
        <v>1.80783428505024</v>
      </c>
    </row>
    <row r="136" s="72" customFormat="1" ht="19" customHeight="1" spans="1:5">
      <c r="A136" s="100">
        <v>10</v>
      </c>
      <c r="B136" s="97" t="str">
        <f>[1]肇庆市!B15</f>
        <v>肇庆高新区</v>
      </c>
      <c r="C136" s="103">
        <f>[1]肇庆市!C15</f>
        <v>349.152657329929</v>
      </c>
      <c r="D136" s="99">
        <f>[1]肇庆市!E15</f>
        <v>346.440905902354</v>
      </c>
      <c r="E136" s="102">
        <f>[1]肇庆市!G15</f>
        <v>2.71175142757536</v>
      </c>
    </row>
    <row r="137" s="72" customFormat="1" ht="19" customHeight="1" spans="1:5">
      <c r="A137" s="92" t="s">
        <v>55</v>
      </c>
      <c r="B137" s="93" t="s">
        <v>56</v>
      </c>
      <c r="C137" s="94">
        <f>[1]清远市!C5</f>
        <v>2959</v>
      </c>
      <c r="D137" s="95">
        <f>[1]清远市!E5</f>
        <v>2836</v>
      </c>
      <c r="E137" s="94">
        <f>[1]清远市!G5</f>
        <v>123</v>
      </c>
    </row>
    <row r="138" s="72" customFormat="1" ht="19" customHeight="1" spans="1:5">
      <c r="A138" s="100">
        <v>1</v>
      </c>
      <c r="B138" s="97" t="str">
        <f>[1]清远市!B6</f>
        <v>市本级</v>
      </c>
      <c r="C138" s="103">
        <f>[1]清远市!C6</f>
        <v>538.84</v>
      </c>
      <c r="D138" s="99">
        <f>[1]清远市!E6</f>
        <v>538.84</v>
      </c>
      <c r="E138" s="102">
        <f>[1]清远市!G6</f>
        <v>0</v>
      </c>
    </row>
    <row r="139" s="72" customFormat="1" ht="19" customHeight="1" spans="1:5">
      <c r="A139" s="100">
        <v>2</v>
      </c>
      <c r="B139" s="97" t="str">
        <f>[1]清远市!B7</f>
        <v>清城区</v>
      </c>
      <c r="C139" s="103">
        <f>[1]清远市!C7</f>
        <v>811.3</v>
      </c>
      <c r="D139" s="99">
        <f>[1]清远市!E7</f>
        <v>794.08</v>
      </c>
      <c r="E139" s="102">
        <f>[1]清远市!G7</f>
        <v>17.22</v>
      </c>
    </row>
    <row r="140" s="72" customFormat="1" ht="19" customHeight="1" spans="1:5">
      <c r="A140" s="100">
        <v>3</v>
      </c>
      <c r="B140" s="97" t="str">
        <f>[1]清远市!B8</f>
        <v>清新区</v>
      </c>
      <c r="C140" s="103">
        <f>[1]清远市!C8</f>
        <v>827.29</v>
      </c>
      <c r="D140" s="99">
        <f>[1]清远市!E8</f>
        <v>794.08</v>
      </c>
      <c r="E140" s="102">
        <f>[1]清远市!G8</f>
        <v>33.21</v>
      </c>
    </row>
    <row r="141" s="72" customFormat="1" ht="19" customHeight="1" spans="1:5">
      <c r="A141" s="100">
        <v>4</v>
      </c>
      <c r="B141" s="97" t="str">
        <f>[1]清远市!B9</f>
        <v>英德市</v>
      </c>
      <c r="C141" s="103">
        <f>[1]清远市!C9</f>
        <v>272.46</v>
      </c>
      <c r="D141" s="99">
        <f>[1]清远市!E9</f>
        <v>255.24</v>
      </c>
      <c r="E141" s="102">
        <f>[1]清远市!G9</f>
        <v>17.22</v>
      </c>
    </row>
    <row r="142" s="72" customFormat="1" ht="19" customHeight="1" spans="1:5">
      <c r="A142" s="100">
        <v>5</v>
      </c>
      <c r="B142" s="97" t="str">
        <f>[1]清远市!B10</f>
        <v>连州市</v>
      </c>
      <c r="C142" s="103">
        <f>[1]清远市!C10</f>
        <v>57.95</v>
      </c>
      <c r="D142" s="99">
        <f>[1]清远市!E10</f>
        <v>56.72</v>
      </c>
      <c r="E142" s="102">
        <f>[1]清远市!G10</f>
        <v>1.23</v>
      </c>
    </row>
    <row r="143" s="72" customFormat="1" ht="19" customHeight="1" spans="1:5">
      <c r="A143" s="100">
        <v>6</v>
      </c>
      <c r="B143" s="97" t="str">
        <f>[1]清远市!B11</f>
        <v>佛冈县</v>
      </c>
      <c r="C143" s="103">
        <f>[1]清远市!C11</f>
        <v>183.62</v>
      </c>
      <c r="D143" s="99">
        <f>[1]清远市!E11</f>
        <v>141.8</v>
      </c>
      <c r="E143" s="102">
        <f>[1]清远市!G11</f>
        <v>41.82</v>
      </c>
    </row>
    <row r="144" s="72" customFormat="1" ht="19" customHeight="1" spans="1:5">
      <c r="A144" s="100">
        <v>7</v>
      </c>
      <c r="B144" s="97" t="str">
        <f>[1]清远市!B12</f>
        <v>连山县</v>
      </c>
      <c r="C144" s="103">
        <f>[1]清远市!C12</f>
        <v>93.69</v>
      </c>
      <c r="D144" s="99">
        <f>[1]清远市!E12</f>
        <v>85.08</v>
      </c>
      <c r="E144" s="102">
        <f>[1]清远市!G12</f>
        <v>8.61</v>
      </c>
    </row>
    <row r="145" s="72" customFormat="1" ht="19" customHeight="1" spans="1:5">
      <c r="A145" s="100">
        <v>8</v>
      </c>
      <c r="B145" s="97" t="str">
        <f>[1]清远市!B14</f>
        <v>阳山县</v>
      </c>
      <c r="C145" s="103">
        <f>[1]清远市!C14</f>
        <v>173.85</v>
      </c>
      <c r="D145" s="99">
        <f>[1]清远市!E14</f>
        <v>170.16</v>
      </c>
      <c r="E145" s="102">
        <f>[1]清远市!G14</f>
        <v>3.69</v>
      </c>
    </row>
    <row r="146" s="72" customFormat="1" ht="19" customHeight="1" spans="1:5">
      <c r="A146" s="92" t="s">
        <v>57</v>
      </c>
      <c r="B146" s="93" t="s">
        <v>58</v>
      </c>
      <c r="C146" s="94">
        <f>[1]潮州市!C5</f>
        <v>1768</v>
      </c>
      <c r="D146" s="95">
        <f>[1]潮州市!E5</f>
        <v>1642</v>
      </c>
      <c r="E146" s="94">
        <f>[1]潮州市!G5</f>
        <v>126</v>
      </c>
    </row>
    <row r="147" s="72" customFormat="1" ht="19" customHeight="1" spans="1:5">
      <c r="A147" s="100">
        <v>1</v>
      </c>
      <c r="B147" s="97" t="str">
        <f>[1]潮州市!B6</f>
        <v>市本级</v>
      </c>
      <c r="C147" s="103">
        <f>[1]潮州市!C6</f>
        <v>949.0952</v>
      </c>
      <c r="D147" s="99">
        <f>[1]潮州市!E6</f>
        <v>912.2952</v>
      </c>
      <c r="E147" s="102">
        <f>[1]潮州市!G6</f>
        <v>36.8</v>
      </c>
    </row>
    <row r="148" s="72" customFormat="1" ht="19" customHeight="1" spans="1:5">
      <c r="A148" s="100">
        <v>2</v>
      </c>
      <c r="B148" s="97" t="str">
        <f>[1]潮州市!B7</f>
        <v>潮安区</v>
      </c>
      <c r="C148" s="103">
        <f>[1]潮州市!C7</f>
        <v>259.5738</v>
      </c>
      <c r="D148" s="99">
        <f>[1]潮州市!E7</f>
        <v>228.0738</v>
      </c>
      <c r="E148" s="102">
        <f>[1]潮州市!G7</f>
        <v>31.5</v>
      </c>
    </row>
    <row r="149" s="72" customFormat="1" ht="19" customHeight="1" spans="1:5">
      <c r="A149" s="100">
        <v>3</v>
      </c>
      <c r="B149" s="97" t="str">
        <f>[1]潮州市!B8</f>
        <v>饶平县</v>
      </c>
      <c r="C149" s="103">
        <f>[1]潮州市!C8</f>
        <v>390.0524</v>
      </c>
      <c r="D149" s="99">
        <f>[1]潮州市!E8</f>
        <v>364.8524</v>
      </c>
      <c r="E149" s="102">
        <f>[1]潮州市!G8</f>
        <v>25.2</v>
      </c>
    </row>
    <row r="150" s="72" customFormat="1" ht="19" customHeight="1" spans="1:5">
      <c r="A150" s="100">
        <v>4</v>
      </c>
      <c r="B150" s="97" t="str">
        <f>[1]潮州市!B9</f>
        <v>湘桥区</v>
      </c>
      <c r="C150" s="103">
        <f>[1]潮州市!C9</f>
        <v>169.2786</v>
      </c>
      <c r="D150" s="99">
        <f>[1]潮州市!E9</f>
        <v>136.7786</v>
      </c>
      <c r="E150" s="102">
        <f>[1]潮州市!G9</f>
        <v>31.5</v>
      </c>
    </row>
    <row r="151" s="72" customFormat="1" ht="19" customHeight="1" spans="1:5">
      <c r="A151" s="92" t="s">
        <v>59</v>
      </c>
      <c r="B151" s="93" t="s">
        <v>60</v>
      </c>
      <c r="C151" s="94">
        <f>[1]揭阳市!C5</f>
        <v>1785</v>
      </c>
      <c r="D151" s="95">
        <f>[1]揭阳市!F12</f>
        <v>1771.2685</v>
      </c>
      <c r="E151" s="94">
        <f>[1]揭阳市!H5</f>
        <v>14</v>
      </c>
    </row>
    <row r="152" s="72" customFormat="1" ht="19" hidden="1" customHeight="1" spans="1:5">
      <c r="A152" s="100">
        <v>1</v>
      </c>
      <c r="B152" s="97" t="str">
        <f>[1]揭阳市!B6</f>
        <v>市本级</v>
      </c>
      <c r="C152" s="103">
        <f>[1]揭阳市!C6</f>
        <v>0</v>
      </c>
      <c r="D152" s="99">
        <f>[1]揭阳市!F6</f>
        <v>0</v>
      </c>
      <c r="E152" s="102">
        <f>[1]揭阳市!H6</f>
        <v>0</v>
      </c>
    </row>
    <row r="153" s="72" customFormat="1" ht="19" customHeight="1" spans="1:5">
      <c r="A153" s="100">
        <v>1</v>
      </c>
      <c r="B153" s="97" t="str">
        <f>[1]揭阳市!B7</f>
        <v>榕城区</v>
      </c>
      <c r="C153" s="103">
        <f>[1]揭阳市!C7</f>
        <v>673.6126</v>
      </c>
      <c r="D153" s="99">
        <f>[1]揭阳市!F7</f>
        <v>671.787</v>
      </c>
      <c r="E153" s="102">
        <f>[1]揭阳市!H7</f>
        <v>1.8256</v>
      </c>
    </row>
    <row r="154" s="72" customFormat="1" ht="19" hidden="1" customHeight="1" spans="1:5">
      <c r="A154" s="100">
        <v>3</v>
      </c>
      <c r="B154" s="97" t="str">
        <f>[1]揭阳市!B8</f>
        <v>揭东区</v>
      </c>
      <c r="C154" s="103">
        <f>[1]揭阳市!C8</f>
        <v>0</v>
      </c>
      <c r="D154" s="99">
        <f>[1]揭阳市!F8</f>
        <v>0</v>
      </c>
      <c r="E154" s="102">
        <f>[1]揭阳市!H8</f>
        <v>0</v>
      </c>
    </row>
    <row r="155" s="72" customFormat="1" ht="19" customHeight="1" spans="1:5">
      <c r="A155" s="100">
        <v>2</v>
      </c>
      <c r="B155" s="97" t="str">
        <f>[1]揭阳市!B9</f>
        <v>普宁市</v>
      </c>
      <c r="C155" s="103">
        <f>[1]揭阳市!C9</f>
        <v>189.2042</v>
      </c>
      <c r="D155" s="99">
        <f>[1]揭阳市!F9</f>
        <v>183.117</v>
      </c>
      <c r="E155" s="102">
        <f>[1]揭阳市!H9</f>
        <v>6.0872</v>
      </c>
    </row>
    <row r="156" s="72" customFormat="1" ht="19" customHeight="1" spans="1:5">
      <c r="A156" s="100">
        <v>3</v>
      </c>
      <c r="B156" s="97" t="str">
        <f>[1]揭阳市!B10</f>
        <v>惠来县</v>
      </c>
      <c r="C156" s="103">
        <f>[1]揭阳市!C10</f>
        <v>-914</v>
      </c>
      <c r="D156" s="99">
        <f>[1]揭阳市!F10</f>
        <v>-914</v>
      </c>
      <c r="E156" s="102">
        <f>[1]揭阳市!H10</f>
        <v>0</v>
      </c>
    </row>
    <row r="157" s="72" customFormat="1" ht="19" customHeight="1" spans="1:5">
      <c r="A157" s="100">
        <v>4</v>
      </c>
      <c r="B157" s="97" t="str">
        <f>[1]揭阳市!B11</f>
        <v>揭西县</v>
      </c>
      <c r="C157" s="103">
        <f>[1]揭阳市!C11</f>
        <v>1836.4517</v>
      </c>
      <c r="D157" s="99">
        <f>[1]揭阳市!F11</f>
        <v>1830.3645</v>
      </c>
      <c r="E157" s="102">
        <f>[1]揭阳市!H11</f>
        <v>6.0872</v>
      </c>
    </row>
    <row r="158" ht="19" customHeight="1" spans="1:5">
      <c r="A158" s="92" t="s">
        <v>61</v>
      </c>
      <c r="B158" s="93" t="s">
        <v>62</v>
      </c>
      <c r="C158" s="94">
        <f>[1]云浮市!C5</f>
        <v>1046</v>
      </c>
      <c r="D158" s="95">
        <f>[1]云浮市!E5</f>
        <v>870</v>
      </c>
      <c r="E158" s="94">
        <f>[1]云浮市!G5</f>
        <v>175.771673009121</v>
      </c>
    </row>
    <row r="159" ht="19" customHeight="1" spans="1:5">
      <c r="A159" s="100">
        <v>1</v>
      </c>
      <c r="B159" s="97" t="str">
        <f>[1]云浮市!B6</f>
        <v>市本级</v>
      </c>
      <c r="C159" s="98">
        <f>[1]云浮市!C6</f>
        <v>11.8446935362919</v>
      </c>
      <c r="D159" s="99">
        <f>[1]云浮市!E6</f>
        <v>6.22</v>
      </c>
      <c r="E159" s="102">
        <f>[1]云浮市!G6</f>
        <v>5.62469353629186</v>
      </c>
    </row>
    <row r="160" ht="19" customHeight="1" spans="1:5">
      <c r="A160" s="100">
        <v>2</v>
      </c>
      <c r="B160" s="97" t="str">
        <f>[1]云浮市!B7</f>
        <v>云城区</v>
      </c>
      <c r="C160" s="98">
        <f>[1]云浮市!C7</f>
        <v>317.842326046505</v>
      </c>
      <c r="D160" s="99">
        <f>[1]云浮市!E7</f>
        <v>288.84</v>
      </c>
      <c r="E160" s="102">
        <f>[1]云浮市!G7</f>
        <v>29.0023260465049</v>
      </c>
    </row>
    <row r="161" ht="19" customHeight="1" spans="1:5">
      <c r="A161" s="100">
        <v>3</v>
      </c>
      <c r="B161" s="97" t="str">
        <f>[1]云浮市!B8</f>
        <v>云安区</v>
      </c>
      <c r="C161" s="98">
        <f>[1]云浮市!C8</f>
        <v>229.314842587721</v>
      </c>
      <c r="D161" s="99">
        <f>[1]云浮市!E8</f>
        <v>156.6</v>
      </c>
      <c r="E161" s="102">
        <f>[1]云浮市!G8</f>
        <v>71.7148425877212</v>
      </c>
    </row>
    <row r="162" ht="19" customHeight="1" spans="1:5">
      <c r="A162" s="100">
        <v>4</v>
      </c>
      <c r="B162" s="97" t="str">
        <f>[1]云浮市!B9</f>
        <v>罗定市</v>
      </c>
      <c r="C162" s="98">
        <f>[1]云浮市!C9</f>
        <v>306.691860837204</v>
      </c>
      <c r="D162" s="99">
        <f>[1]云浮市!E9</f>
        <v>284.49</v>
      </c>
      <c r="E162" s="102">
        <f>[1]云浮市!G9</f>
        <v>23.2018608372039</v>
      </c>
    </row>
    <row r="163" ht="19" customHeight="1" spans="1:5">
      <c r="A163" s="100">
        <v>5</v>
      </c>
      <c r="B163" s="97" t="str">
        <f>[1]云浮市!B10</f>
        <v>新兴县</v>
      </c>
      <c r="C163" s="98">
        <f>[1]云浮市!C10</f>
        <v>126.891395627903</v>
      </c>
      <c r="D163" s="99">
        <f>[1]云浮市!E10</f>
        <v>110.49</v>
      </c>
      <c r="E163" s="102">
        <f>[1]云浮市!G10</f>
        <v>17.4013956279029</v>
      </c>
    </row>
    <row r="164" ht="19" customHeight="1" spans="1:5">
      <c r="A164" s="100">
        <v>6</v>
      </c>
      <c r="B164" s="97" t="str">
        <f>[1]云浮市!B11</f>
        <v>郁南县</v>
      </c>
      <c r="C164" s="98">
        <f>[1]云浮市!C11</f>
        <v>53.1865543734958</v>
      </c>
      <c r="D164" s="99">
        <f>[1]云浮市!E11</f>
        <v>24.36</v>
      </c>
      <c r="E164" s="102">
        <f>[1]云浮市!G11</f>
        <v>28.8265543734958</v>
      </c>
    </row>
    <row r="165" ht="19" customHeight="1" spans="1:5">
      <c r="A165" s="106" t="s">
        <v>63</v>
      </c>
      <c r="B165" s="107" t="s">
        <v>64</v>
      </c>
      <c r="C165" s="108">
        <f>SUM(C166:C168)</f>
        <v>952</v>
      </c>
      <c r="D165" s="109">
        <f>SUM(D166:D168)</f>
        <v>952</v>
      </c>
      <c r="E165" s="108">
        <f>SUM(E166:E168)</f>
        <v>0</v>
      </c>
    </row>
    <row r="166" ht="19" customHeight="1" spans="1:5">
      <c r="A166" s="100">
        <v>21</v>
      </c>
      <c r="B166" s="97" t="s">
        <v>65</v>
      </c>
      <c r="C166" s="98">
        <v>50</v>
      </c>
      <c r="D166" s="99">
        <v>50</v>
      </c>
      <c r="E166" s="112">
        <v>0</v>
      </c>
    </row>
    <row r="167" ht="19" customHeight="1" spans="1:5">
      <c r="A167" s="100">
        <v>22</v>
      </c>
      <c r="B167" s="97" t="s">
        <v>66</v>
      </c>
      <c r="C167" s="98">
        <v>412</v>
      </c>
      <c r="D167" s="99">
        <v>412</v>
      </c>
      <c r="E167" s="112">
        <v>0</v>
      </c>
    </row>
    <row r="168" ht="19" customHeight="1" spans="1:5">
      <c r="A168" s="100">
        <v>23</v>
      </c>
      <c r="B168" s="97" t="s">
        <v>67</v>
      </c>
      <c r="C168" s="98">
        <v>490</v>
      </c>
      <c r="D168" s="110">
        <v>490</v>
      </c>
      <c r="E168" s="113">
        <v>0</v>
      </c>
    </row>
    <row r="169" customFormat="1" ht="105" customHeight="1" spans="1:5">
      <c r="A169" s="111"/>
      <c r="B169" s="111"/>
      <c r="C169" s="111"/>
      <c r="D169" s="111"/>
      <c r="E169" s="111"/>
    </row>
    <row r="170" customFormat="1" spans="1:2">
      <c r="A170" s="73"/>
      <c r="B170" s="74"/>
    </row>
    <row r="171" customFormat="1" spans="1:2">
      <c r="A171" s="73"/>
      <c r="B171" s="74"/>
    </row>
    <row r="172" customFormat="1" spans="1:2">
      <c r="A172" s="73"/>
      <c r="B172" s="74"/>
    </row>
    <row r="173" customFormat="1" spans="1:2">
      <c r="A173" s="73"/>
      <c r="B173" s="74"/>
    </row>
    <row r="174" customFormat="1" spans="1:2">
      <c r="A174" s="73"/>
      <c r="B174" s="74"/>
    </row>
    <row r="175" customFormat="1" spans="1:2">
      <c r="A175" s="73"/>
      <c r="B175" s="74"/>
    </row>
    <row r="176" customFormat="1" spans="1:2">
      <c r="A176" s="73"/>
      <c r="B176" s="74"/>
    </row>
    <row r="177" customFormat="1" spans="1:2">
      <c r="A177" s="73"/>
      <c r="B177" s="74"/>
    </row>
    <row r="178" customFormat="1" spans="1:2">
      <c r="A178" s="73"/>
      <c r="B178" s="74"/>
    </row>
    <row r="179" customFormat="1" spans="1:2">
      <c r="A179" s="73"/>
      <c r="B179" s="74"/>
    </row>
    <row r="180" customFormat="1" spans="1:2">
      <c r="A180" s="73"/>
      <c r="B180" s="74"/>
    </row>
    <row r="181" customFormat="1" spans="1:2">
      <c r="A181" s="73"/>
      <c r="B181" s="74"/>
    </row>
    <row r="182" customFormat="1" spans="1:2">
      <c r="A182" s="73"/>
      <c r="B182" s="74"/>
    </row>
    <row r="183" customFormat="1" spans="1:2">
      <c r="A183" s="73"/>
      <c r="B183" s="74"/>
    </row>
  </sheetData>
  <mergeCells count="4">
    <mergeCell ref="A1:B1"/>
    <mergeCell ref="A2:E2"/>
    <mergeCell ref="A5:B5"/>
    <mergeCell ref="A169:E169"/>
  </mergeCells>
  <pageMargins left="0.75" right="0.75" top="1" bottom="1" header="0.511805555555556" footer="0.511805555555556"/>
  <pageSetup paperSize="9" fitToHeight="0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zoomScale="85" zoomScaleNormal="85" workbookViewId="0">
      <selection activeCell="C35" sqref="C35"/>
    </sheetView>
  </sheetViews>
  <sheetFormatPr defaultColWidth="9" defaultRowHeight="15.75" outlineLevelCol="6"/>
  <cols>
    <col min="3" max="3" width="14.125" style="1"/>
    <col min="4" max="4" width="19.1" style="2" customWidth="1"/>
    <col min="5" max="5" width="19.1" style="1" customWidth="1"/>
    <col min="6" max="6" width="19.1" style="3" customWidth="1"/>
    <col min="7" max="7" width="12.625" style="1"/>
  </cols>
  <sheetData>
    <row r="1" ht="22.5" spans="1:3">
      <c r="A1" s="4" t="s">
        <v>68</v>
      </c>
      <c r="B1" s="5"/>
      <c r="C1" s="6"/>
    </row>
    <row r="2" ht="21" spans="1:7">
      <c r="A2" s="7" t="s">
        <v>133</v>
      </c>
      <c r="B2" s="8"/>
      <c r="C2" s="9"/>
      <c r="D2" s="10"/>
      <c r="E2" s="9"/>
      <c r="F2" s="10"/>
      <c r="G2" s="9"/>
    </row>
    <row r="3" ht="28.5" spans="1:7">
      <c r="A3" s="11" t="s">
        <v>70</v>
      </c>
      <c r="B3" s="12" t="s">
        <v>71</v>
      </c>
      <c r="C3" s="13" t="s">
        <v>72</v>
      </c>
      <c r="D3" s="14" t="s">
        <v>73</v>
      </c>
      <c r="E3" s="28" t="s">
        <v>6</v>
      </c>
      <c r="F3" s="29" t="s">
        <v>74</v>
      </c>
      <c r="G3" s="30" t="s">
        <v>7</v>
      </c>
    </row>
    <row r="4" spans="1:7">
      <c r="A4" s="15"/>
      <c r="B4" s="15"/>
      <c r="C4" s="16"/>
      <c r="D4" s="17"/>
      <c r="E4" s="31"/>
      <c r="F4" s="32"/>
      <c r="G4" s="33"/>
    </row>
    <row r="5" spans="1:7">
      <c r="A5" s="18" t="s">
        <v>76</v>
      </c>
      <c r="B5" s="19"/>
      <c r="C5" s="20" t="e">
        <f>'附表1-总表'!#REF!</f>
        <v>#REF!</v>
      </c>
      <c r="D5" s="17"/>
      <c r="E5" s="34">
        <f>'附表1-总表'!D81</f>
        <v>1665</v>
      </c>
      <c r="F5" s="32"/>
      <c r="G5" s="35">
        <f>'附表1-总表'!E81</f>
        <v>0</v>
      </c>
    </row>
    <row r="6" spans="1:7">
      <c r="A6" s="21">
        <v>1</v>
      </c>
      <c r="B6" s="22" t="s">
        <v>13</v>
      </c>
      <c r="C6" s="23">
        <f t="shared" ref="C6:C13" si="0">E6+G6</f>
        <v>50</v>
      </c>
      <c r="D6" s="24">
        <v>0.0302343159486017</v>
      </c>
      <c r="E6" s="34">
        <v>50</v>
      </c>
      <c r="F6" s="32"/>
      <c r="G6" s="35"/>
    </row>
    <row r="7" spans="1:7">
      <c r="A7" s="21">
        <v>2</v>
      </c>
      <c r="B7" s="22" t="s">
        <v>134</v>
      </c>
      <c r="C7" s="23">
        <f t="shared" si="0"/>
        <v>440</v>
      </c>
      <c r="D7" s="24">
        <v>0.26530612244898</v>
      </c>
      <c r="E7" s="34">
        <v>440</v>
      </c>
      <c r="F7" s="32"/>
      <c r="G7" s="35"/>
    </row>
    <row r="8" spans="1:7">
      <c r="A8" s="21">
        <v>3</v>
      </c>
      <c r="B8" s="22" t="s">
        <v>135</v>
      </c>
      <c r="C8" s="23">
        <f t="shared" si="0"/>
        <v>602</v>
      </c>
      <c r="D8" s="24">
        <v>0.36281179138322</v>
      </c>
      <c r="E8" s="34">
        <v>602</v>
      </c>
      <c r="F8" s="32"/>
      <c r="G8" s="35"/>
    </row>
    <row r="9" spans="1:7">
      <c r="A9" s="21">
        <v>4</v>
      </c>
      <c r="B9" s="25" t="s">
        <v>136</v>
      </c>
      <c r="C9" s="23">
        <f t="shared" si="0"/>
        <v>377</v>
      </c>
      <c r="D9" s="24">
        <v>0.226757369614512</v>
      </c>
      <c r="E9" s="34">
        <v>377</v>
      </c>
      <c r="F9" s="32"/>
      <c r="G9" s="35"/>
    </row>
    <row r="10" spans="1:7">
      <c r="A10" s="21">
        <v>5</v>
      </c>
      <c r="B10" s="22" t="s">
        <v>137</v>
      </c>
      <c r="C10" s="23">
        <f t="shared" si="0"/>
        <v>151</v>
      </c>
      <c r="D10" s="24">
        <v>0.090702947845805</v>
      </c>
      <c r="E10" s="34">
        <v>151</v>
      </c>
      <c r="F10" s="32"/>
      <c r="G10" s="35"/>
    </row>
    <row r="11" spans="1:7">
      <c r="A11" s="21">
        <v>6</v>
      </c>
      <c r="B11" s="25" t="s">
        <v>138</v>
      </c>
      <c r="C11" s="23">
        <f t="shared" si="0"/>
        <v>31</v>
      </c>
      <c r="D11" s="24">
        <v>0.018896447467876</v>
      </c>
      <c r="E11" s="34">
        <v>31</v>
      </c>
      <c r="F11" s="32"/>
      <c r="G11" s="35"/>
    </row>
    <row r="12" spans="1:7">
      <c r="A12" s="21">
        <v>7</v>
      </c>
      <c r="B12" s="22" t="s">
        <v>139</v>
      </c>
      <c r="C12" s="23">
        <f t="shared" si="0"/>
        <v>9</v>
      </c>
      <c r="D12" s="24">
        <v>0.00529100529100529</v>
      </c>
      <c r="E12" s="34">
        <v>9</v>
      </c>
      <c r="F12" s="32"/>
      <c r="G12" s="35"/>
    </row>
    <row r="13" spans="1:7">
      <c r="A13" s="21">
        <v>8</v>
      </c>
      <c r="B13" s="26" t="s">
        <v>77</v>
      </c>
      <c r="C13" s="23">
        <f t="shared" si="0"/>
        <v>1660</v>
      </c>
      <c r="D13" s="27">
        <f t="shared" ref="D13:G13" si="1">SUM(D6:D12)</f>
        <v>1</v>
      </c>
      <c r="E13" s="34">
        <f t="shared" si="1"/>
        <v>1660</v>
      </c>
      <c r="F13" s="27"/>
      <c r="G13" s="34">
        <f t="shared" si="1"/>
        <v>0</v>
      </c>
    </row>
  </sheetData>
  <mergeCells count="2">
    <mergeCell ref="A2:G2"/>
    <mergeCell ref="A5:B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zoomScale="70" zoomScaleNormal="70" workbookViewId="0">
      <selection activeCell="C35" sqref="C35"/>
    </sheetView>
  </sheetViews>
  <sheetFormatPr defaultColWidth="9" defaultRowHeight="15.75" outlineLevelRow="6" outlineLevelCol="6"/>
  <cols>
    <col min="3" max="3" width="14.125" style="1"/>
    <col min="4" max="4" width="19.1" style="2" customWidth="1"/>
    <col min="5" max="5" width="19.1" style="1" customWidth="1"/>
    <col min="6" max="6" width="19.1" style="3" customWidth="1"/>
    <col min="7" max="7" width="12.625" style="1"/>
    <col min="8" max="8" width="12.6666666666667"/>
  </cols>
  <sheetData>
    <row r="1" ht="22.5" spans="1:3">
      <c r="A1" s="4" t="s">
        <v>68</v>
      </c>
      <c r="B1" s="5"/>
      <c r="C1" s="6"/>
    </row>
    <row r="2" ht="21" spans="1:7">
      <c r="A2" s="7" t="s">
        <v>140</v>
      </c>
      <c r="B2" s="8"/>
      <c r="C2" s="9"/>
      <c r="D2" s="10"/>
      <c r="E2" s="9"/>
      <c r="F2" s="10"/>
      <c r="G2" s="9"/>
    </row>
    <row r="3" ht="28.5" spans="1:7">
      <c r="A3" s="11" t="s">
        <v>70</v>
      </c>
      <c r="B3" s="12" t="s">
        <v>71</v>
      </c>
      <c r="C3" s="13" t="s">
        <v>72</v>
      </c>
      <c r="D3" s="14" t="s">
        <v>73</v>
      </c>
      <c r="E3" s="28" t="s">
        <v>6</v>
      </c>
      <c r="F3" s="29" t="s">
        <v>74</v>
      </c>
      <c r="G3" s="30" t="s">
        <v>7</v>
      </c>
    </row>
    <row r="4" spans="1:7">
      <c r="A4" s="15"/>
      <c r="B4" s="15"/>
      <c r="C4" s="16"/>
      <c r="D4" s="17"/>
      <c r="E4" s="31"/>
      <c r="F4" s="32"/>
      <c r="G4" s="33"/>
    </row>
    <row r="5" spans="1:7">
      <c r="A5" s="18" t="s">
        <v>76</v>
      </c>
      <c r="B5" s="19"/>
      <c r="C5" s="20" t="e">
        <f>'附表1-总表'!#REF!</f>
        <v>#REF!</v>
      </c>
      <c r="D5" s="17"/>
      <c r="E5" s="34">
        <f>'附表1-总表'!D89</f>
        <v>1246</v>
      </c>
      <c r="F5" s="32"/>
      <c r="G5" s="35">
        <f>'附表1-总表'!E89</f>
        <v>44</v>
      </c>
    </row>
    <row r="6" spans="1:7">
      <c r="A6" s="21">
        <v>1</v>
      </c>
      <c r="B6" s="22" t="s">
        <v>13</v>
      </c>
      <c r="C6" s="23">
        <v>1287</v>
      </c>
      <c r="D6" s="24">
        <v>0.08</v>
      </c>
      <c r="E6" s="34">
        <v>1243</v>
      </c>
      <c r="F6" s="32"/>
      <c r="G6" s="35">
        <f>G5</f>
        <v>44</v>
      </c>
    </row>
    <row r="7" spans="1:7">
      <c r="A7" s="21"/>
      <c r="B7" s="26" t="s">
        <v>77</v>
      </c>
      <c r="C7" s="23">
        <f>E7+G7</f>
        <v>1287</v>
      </c>
      <c r="D7" s="27">
        <f t="shared" ref="D7:G7" si="0">SUM(D6:D6)</f>
        <v>0.08</v>
      </c>
      <c r="E7" s="34">
        <f t="shared" si="0"/>
        <v>1243</v>
      </c>
      <c r="F7" s="27">
        <f t="shared" si="0"/>
        <v>0</v>
      </c>
      <c r="G7" s="34">
        <f t="shared" si="0"/>
        <v>44</v>
      </c>
    </row>
  </sheetData>
  <mergeCells count="2">
    <mergeCell ref="A2:G2"/>
    <mergeCell ref="A5:B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zoomScale="70" zoomScaleNormal="70" workbookViewId="0">
      <selection activeCell="C35" sqref="C35"/>
    </sheetView>
  </sheetViews>
  <sheetFormatPr defaultColWidth="9" defaultRowHeight="15.75" outlineLevelRow="6" outlineLevelCol="6"/>
  <cols>
    <col min="3" max="3" width="14.125" style="1"/>
    <col min="4" max="4" width="19.1" style="2" customWidth="1"/>
    <col min="5" max="5" width="19.1" style="1" customWidth="1"/>
    <col min="6" max="6" width="19.1" style="3" customWidth="1"/>
    <col min="7" max="7" width="12.625" style="1"/>
  </cols>
  <sheetData>
    <row r="1" ht="22.5" spans="1:3">
      <c r="A1" s="4" t="s">
        <v>68</v>
      </c>
      <c r="B1" s="5"/>
      <c r="C1" s="6"/>
    </row>
    <row r="2" ht="21" spans="1:7">
      <c r="A2" s="7" t="s">
        <v>141</v>
      </c>
      <c r="B2" s="8"/>
      <c r="C2" s="9"/>
      <c r="D2" s="10"/>
      <c r="E2" s="9"/>
      <c r="F2" s="10"/>
      <c r="G2" s="9"/>
    </row>
    <row r="3" ht="28.5" spans="1:7">
      <c r="A3" s="11" t="s">
        <v>70</v>
      </c>
      <c r="B3" s="12" t="s">
        <v>71</v>
      </c>
      <c r="C3" s="13" t="s">
        <v>72</v>
      </c>
      <c r="D3" s="14" t="s">
        <v>73</v>
      </c>
      <c r="E3" s="28" t="s">
        <v>6</v>
      </c>
      <c r="F3" s="29" t="s">
        <v>74</v>
      </c>
      <c r="G3" s="30" t="s">
        <v>7</v>
      </c>
    </row>
    <row r="4" spans="1:7">
      <c r="A4" s="15"/>
      <c r="B4" s="15"/>
      <c r="C4" s="16"/>
      <c r="D4" s="17"/>
      <c r="E4" s="31"/>
      <c r="F4" s="32"/>
      <c r="G4" s="33"/>
    </row>
    <row r="5" spans="1:7">
      <c r="A5" s="18" t="s">
        <v>76</v>
      </c>
      <c r="B5" s="19"/>
      <c r="C5" s="20" t="e">
        <f>'附表1-总表'!#REF!</f>
        <v>#REF!</v>
      </c>
      <c r="D5" s="17"/>
      <c r="E5" s="34">
        <f>'附表1-总表'!D90</f>
        <v>1374</v>
      </c>
      <c r="F5" s="32"/>
      <c r="G5" s="35">
        <f>'附表1-总表'!E90</f>
        <v>163</v>
      </c>
    </row>
    <row r="6" spans="1:7">
      <c r="A6" s="21">
        <v>1</v>
      </c>
      <c r="B6" s="22" t="s">
        <v>13</v>
      </c>
      <c r="C6" s="23">
        <f>E6+G6</f>
        <v>1536</v>
      </c>
      <c r="D6" s="24">
        <v>1</v>
      </c>
      <c r="E6" s="34">
        <f>($E$5)*D6</f>
        <v>1374</v>
      </c>
      <c r="F6" s="32">
        <v>1</v>
      </c>
      <c r="G6" s="35">
        <v>162</v>
      </c>
    </row>
    <row r="7" spans="1:7">
      <c r="A7" s="21">
        <v>2</v>
      </c>
      <c r="B7" s="26" t="s">
        <v>77</v>
      </c>
      <c r="C7" s="23">
        <f>E7+G7</f>
        <v>1536</v>
      </c>
      <c r="D7" s="27">
        <f t="shared" ref="D7:G7" si="0">SUM(D6:D6)</f>
        <v>1</v>
      </c>
      <c r="E7" s="34">
        <f t="shared" si="0"/>
        <v>1374</v>
      </c>
      <c r="F7" s="27">
        <f t="shared" si="0"/>
        <v>1</v>
      </c>
      <c r="G7" s="34">
        <f t="shared" si="0"/>
        <v>162</v>
      </c>
    </row>
  </sheetData>
  <mergeCells count="2">
    <mergeCell ref="A2:G2"/>
    <mergeCell ref="A5:B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zoomScale="85" zoomScaleNormal="85" workbookViewId="0">
      <selection activeCell="C35" sqref="C35"/>
    </sheetView>
  </sheetViews>
  <sheetFormatPr defaultColWidth="9" defaultRowHeight="15.75" outlineLevelCol="7"/>
  <cols>
    <col min="4" max="4" width="14.125" style="1"/>
    <col min="5" max="5" width="19.1" customWidth="1"/>
    <col min="6" max="6" width="19.1" style="1" customWidth="1"/>
    <col min="7" max="7" width="19.1" style="3" customWidth="1"/>
    <col min="8" max="8" width="12.625" style="1"/>
  </cols>
  <sheetData>
    <row r="1" ht="22.5" spans="1:4">
      <c r="A1" s="4" t="s">
        <v>68</v>
      </c>
      <c r="B1" s="5"/>
      <c r="C1" s="5"/>
      <c r="D1" s="6"/>
    </row>
    <row r="2" ht="21" spans="1:8">
      <c r="A2" s="7" t="s">
        <v>142</v>
      </c>
      <c r="B2" s="8"/>
      <c r="C2" s="8"/>
      <c r="D2" s="9"/>
      <c r="E2" s="8"/>
      <c r="F2" s="9"/>
      <c r="G2" s="10"/>
      <c r="H2" s="9"/>
    </row>
    <row r="3" ht="28.5" spans="1:8">
      <c r="A3" s="11" t="s">
        <v>70</v>
      </c>
      <c r="B3" s="12" t="s">
        <v>71</v>
      </c>
      <c r="C3" s="11"/>
      <c r="D3" s="13" t="s">
        <v>72</v>
      </c>
      <c r="E3" s="66" t="s">
        <v>73</v>
      </c>
      <c r="F3" s="28" t="s">
        <v>6</v>
      </c>
      <c r="G3" s="29" t="s">
        <v>74</v>
      </c>
      <c r="H3" s="30" t="s">
        <v>7</v>
      </c>
    </row>
    <row r="4" spans="1:8">
      <c r="A4" s="15"/>
      <c r="B4" s="15"/>
      <c r="C4" s="63"/>
      <c r="D4" s="16"/>
      <c r="E4" s="67"/>
      <c r="F4" s="31"/>
      <c r="G4" s="32"/>
      <c r="H4" s="33"/>
    </row>
    <row r="5" spans="1:8">
      <c r="A5" s="15"/>
      <c r="B5" s="64" t="s">
        <v>76</v>
      </c>
      <c r="C5" s="63"/>
      <c r="D5" s="20" t="e">
        <f>'附表1-总表'!#REF!</f>
        <v>#REF!</v>
      </c>
      <c r="E5" s="68"/>
      <c r="F5" s="34">
        <f>'附表1-总表'!D91</f>
        <v>1019</v>
      </c>
      <c r="G5" s="32"/>
      <c r="H5" s="35">
        <f>'附表1-总表'!E91</f>
        <v>14.7076224801742</v>
      </c>
    </row>
    <row r="6" spans="1:8">
      <c r="A6" s="21">
        <v>1</v>
      </c>
      <c r="B6" s="22" t="s">
        <v>13</v>
      </c>
      <c r="C6" s="22"/>
      <c r="D6" s="23">
        <v>110</v>
      </c>
      <c r="E6" s="67"/>
      <c r="F6" s="34">
        <v>110</v>
      </c>
      <c r="G6" s="32"/>
      <c r="H6" s="35"/>
    </row>
    <row r="7" spans="1:8">
      <c r="A7" s="21">
        <v>2</v>
      </c>
      <c r="B7" s="22" t="s">
        <v>143</v>
      </c>
      <c r="C7" s="22"/>
      <c r="D7" s="23">
        <f t="shared" ref="D7:D14" si="0">F7+H7</f>
        <v>508.927053530858</v>
      </c>
      <c r="E7" s="69">
        <v>0.557</v>
      </c>
      <c r="F7" s="34">
        <v>504</v>
      </c>
      <c r="G7" s="32">
        <v>0.335</v>
      </c>
      <c r="H7" s="35">
        <f>$H$5*G7</f>
        <v>4.92705353085836</v>
      </c>
    </row>
    <row r="8" spans="1:8">
      <c r="A8" s="21">
        <v>3</v>
      </c>
      <c r="B8" s="22" t="s">
        <v>144</v>
      </c>
      <c r="C8" s="22"/>
      <c r="D8" s="23">
        <f t="shared" si="0"/>
        <v>72.3388669603032</v>
      </c>
      <c r="E8" s="69">
        <v>0.074</v>
      </c>
      <c r="F8" s="34">
        <v>67</v>
      </c>
      <c r="G8" s="32">
        <v>0.363</v>
      </c>
      <c r="H8" s="35">
        <f>$H$5*G8</f>
        <v>5.33886696030323</v>
      </c>
    </row>
    <row r="9" spans="1:8">
      <c r="A9" s="21">
        <v>4</v>
      </c>
      <c r="B9" s="22" t="s">
        <v>145</v>
      </c>
      <c r="C9" s="22"/>
      <c r="D9" s="23">
        <f t="shared" si="0"/>
        <v>42</v>
      </c>
      <c r="E9" s="69">
        <v>0.046</v>
      </c>
      <c r="F9" s="34">
        <v>42</v>
      </c>
      <c r="G9" s="32"/>
      <c r="H9" s="35"/>
    </row>
    <row r="10" spans="1:8">
      <c r="A10" s="21">
        <v>5</v>
      </c>
      <c r="B10" s="22" t="s">
        <v>146</v>
      </c>
      <c r="C10" s="22"/>
      <c r="D10" s="23">
        <f t="shared" si="0"/>
        <v>131</v>
      </c>
      <c r="E10" s="69">
        <v>0.139</v>
      </c>
      <c r="F10" s="34">
        <v>126</v>
      </c>
      <c r="G10" s="32">
        <v>0.302</v>
      </c>
      <c r="H10" s="35">
        <v>5</v>
      </c>
    </row>
    <row r="11" spans="1:8">
      <c r="A11" s="21">
        <v>6</v>
      </c>
      <c r="B11" s="22" t="s">
        <v>147</v>
      </c>
      <c r="C11" s="22"/>
      <c r="D11" s="23">
        <f t="shared" si="0"/>
        <v>83</v>
      </c>
      <c r="E11" s="69">
        <v>0.092</v>
      </c>
      <c r="F11" s="34">
        <v>83</v>
      </c>
      <c r="G11" s="32"/>
      <c r="H11" s="35"/>
    </row>
    <row r="12" spans="1:8">
      <c r="A12" s="21">
        <v>7</v>
      </c>
      <c r="B12" s="22" t="s">
        <v>148</v>
      </c>
      <c r="C12" s="22"/>
      <c r="D12" s="23">
        <f t="shared" si="0"/>
        <v>42</v>
      </c>
      <c r="E12" s="69">
        <v>0.046</v>
      </c>
      <c r="F12" s="34">
        <v>42</v>
      </c>
      <c r="G12" s="32"/>
      <c r="H12" s="35"/>
    </row>
    <row r="13" spans="1:8">
      <c r="A13" s="21">
        <v>8</v>
      </c>
      <c r="B13" s="22" t="s">
        <v>149</v>
      </c>
      <c r="C13" s="22"/>
      <c r="D13" s="23">
        <f t="shared" si="0"/>
        <v>42</v>
      </c>
      <c r="E13" s="69">
        <v>0.046</v>
      </c>
      <c r="F13" s="34">
        <v>42</v>
      </c>
      <c r="G13" s="32"/>
      <c r="H13" s="35"/>
    </row>
    <row r="14" spans="1:8">
      <c r="A14" s="65">
        <v>13</v>
      </c>
      <c r="B14" s="26" t="s">
        <v>77</v>
      </c>
      <c r="C14" s="26"/>
      <c r="D14" s="23">
        <f t="shared" si="0"/>
        <v>1031.26592049116</v>
      </c>
      <c r="E14" s="27">
        <f t="shared" ref="E14:G14" si="1">SUM(E6:E13)</f>
        <v>1</v>
      </c>
      <c r="F14" s="34">
        <f t="shared" si="1"/>
        <v>1016</v>
      </c>
      <c r="G14" s="27">
        <f t="shared" si="1"/>
        <v>1</v>
      </c>
      <c r="H14" s="34">
        <f>SUM(H7:H13)</f>
        <v>15.2659204911616</v>
      </c>
    </row>
  </sheetData>
  <mergeCells count="11">
    <mergeCell ref="A2:H2"/>
    <mergeCell ref="B3:C3"/>
    <mergeCell ref="B6:C6"/>
    <mergeCell ref="B7:C7"/>
    <mergeCell ref="B8:C8"/>
    <mergeCell ref="B9:C9"/>
    <mergeCell ref="B10:C10"/>
    <mergeCell ref="B11:C11"/>
    <mergeCell ref="B12:C12"/>
    <mergeCell ref="B13:C13"/>
    <mergeCell ref="B14:C14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zoomScale="85" zoomScaleNormal="85" workbookViewId="0">
      <selection activeCell="C35" sqref="C35"/>
    </sheetView>
  </sheetViews>
  <sheetFormatPr defaultColWidth="9" defaultRowHeight="15.75" outlineLevelCol="6"/>
  <cols>
    <col min="3" max="3" width="14.125" style="1"/>
    <col min="4" max="4" width="19.1" style="2" customWidth="1"/>
    <col min="5" max="5" width="19.1" style="1" customWidth="1"/>
    <col min="6" max="6" width="19.1" style="3" customWidth="1"/>
    <col min="7" max="7" width="12.625" style="1"/>
  </cols>
  <sheetData>
    <row r="1" ht="22.5" spans="1:3">
      <c r="A1" s="4" t="s">
        <v>68</v>
      </c>
      <c r="B1" s="5"/>
      <c r="C1" s="6"/>
    </row>
    <row r="2" ht="21" spans="1:7">
      <c r="A2" s="7" t="s">
        <v>150</v>
      </c>
      <c r="B2" s="8"/>
      <c r="C2" s="9"/>
      <c r="D2" s="10"/>
      <c r="E2" s="9"/>
      <c r="F2" s="10"/>
      <c r="G2" s="9"/>
    </row>
    <row r="3" ht="28.5" spans="1:7">
      <c r="A3" s="11" t="s">
        <v>70</v>
      </c>
      <c r="B3" s="12" t="s">
        <v>71</v>
      </c>
      <c r="C3" s="13" t="s">
        <v>72</v>
      </c>
      <c r="D3" s="14" t="s">
        <v>73</v>
      </c>
      <c r="E3" s="28" t="s">
        <v>6</v>
      </c>
      <c r="F3" s="29" t="s">
        <v>74</v>
      </c>
      <c r="G3" s="30" t="s">
        <v>7</v>
      </c>
    </row>
    <row r="4" spans="1:7">
      <c r="A4" s="15"/>
      <c r="B4" s="15"/>
      <c r="C4" s="16"/>
      <c r="D4" s="17"/>
      <c r="E4" s="31"/>
      <c r="F4" s="32"/>
      <c r="G4" s="33"/>
    </row>
    <row r="5" spans="1:7">
      <c r="A5" s="18" t="s">
        <v>76</v>
      </c>
      <c r="B5" s="19"/>
      <c r="C5" s="20" t="e">
        <f>'附表1-总表'!#REF!</f>
        <v>#REF!</v>
      </c>
      <c r="D5" s="17"/>
      <c r="E5" s="34">
        <f>'附表1-总表'!D100</f>
        <v>958</v>
      </c>
      <c r="F5" s="32"/>
      <c r="G5" s="35">
        <f>'附表1-总表'!E100</f>
        <v>107</v>
      </c>
    </row>
    <row r="6" spans="1:7">
      <c r="A6" s="21">
        <v>1</v>
      </c>
      <c r="B6" s="22" t="s">
        <v>13</v>
      </c>
      <c r="C6" s="23">
        <f t="shared" ref="C6:C13" si="0">E6+G6</f>
        <v>263</v>
      </c>
      <c r="D6" s="24">
        <v>0.25</v>
      </c>
      <c r="E6" s="34">
        <v>239</v>
      </c>
      <c r="F6" s="32">
        <v>0.23</v>
      </c>
      <c r="G6" s="35">
        <v>24</v>
      </c>
    </row>
    <row r="7" spans="1:7">
      <c r="A7" s="21">
        <v>2</v>
      </c>
      <c r="B7" s="22" t="s">
        <v>151</v>
      </c>
      <c r="C7" s="23"/>
      <c r="D7" s="24"/>
      <c r="E7" s="34"/>
      <c r="F7" s="32"/>
      <c r="G7" s="35"/>
    </row>
    <row r="8" spans="1:7">
      <c r="A8" s="21">
        <v>3</v>
      </c>
      <c r="B8" s="22" t="s">
        <v>152</v>
      </c>
      <c r="C8" s="23">
        <f t="shared" si="0"/>
        <v>92</v>
      </c>
      <c r="D8" s="24">
        <v>0.08</v>
      </c>
      <c r="E8" s="34">
        <v>76</v>
      </c>
      <c r="F8" s="32">
        <v>0.15</v>
      </c>
      <c r="G8" s="35">
        <v>16</v>
      </c>
    </row>
    <row r="9" spans="1:7">
      <c r="A9" s="21">
        <v>4</v>
      </c>
      <c r="B9" s="25" t="s">
        <v>153</v>
      </c>
      <c r="C9" s="23">
        <f t="shared" si="0"/>
        <v>377</v>
      </c>
      <c r="D9" s="24">
        <v>0.35</v>
      </c>
      <c r="E9" s="34">
        <v>335</v>
      </c>
      <c r="F9" s="32">
        <v>0.39</v>
      </c>
      <c r="G9" s="35">
        <v>42</v>
      </c>
    </row>
    <row r="10" spans="1:7">
      <c r="A10" s="21">
        <v>5</v>
      </c>
      <c r="B10" s="22" t="s">
        <v>154</v>
      </c>
      <c r="C10" s="23">
        <f t="shared" si="0"/>
        <v>173</v>
      </c>
      <c r="D10" s="24">
        <v>0.18</v>
      </c>
      <c r="E10" s="34">
        <v>173</v>
      </c>
      <c r="F10" s="32"/>
      <c r="G10" s="35"/>
    </row>
    <row r="11" spans="1:7">
      <c r="A11" s="21">
        <v>6</v>
      </c>
      <c r="B11" s="25" t="s">
        <v>155</v>
      </c>
      <c r="C11" s="23">
        <f t="shared" si="0"/>
        <v>81</v>
      </c>
      <c r="D11" s="24">
        <v>0.06</v>
      </c>
      <c r="E11" s="34">
        <v>57</v>
      </c>
      <c r="F11" s="32">
        <v>0.23</v>
      </c>
      <c r="G11" s="35">
        <v>24</v>
      </c>
    </row>
    <row r="12" spans="1:7">
      <c r="A12" s="21">
        <v>7</v>
      </c>
      <c r="B12" s="22" t="s">
        <v>82</v>
      </c>
      <c r="C12" s="23">
        <f t="shared" si="0"/>
        <v>76</v>
      </c>
      <c r="D12" s="24">
        <v>0.08</v>
      </c>
      <c r="E12" s="34">
        <v>76</v>
      </c>
      <c r="F12" s="32"/>
      <c r="G12" s="35"/>
    </row>
    <row r="13" spans="1:7">
      <c r="A13" s="21">
        <v>8</v>
      </c>
      <c r="B13" s="26" t="s">
        <v>77</v>
      </c>
      <c r="C13" s="23">
        <f t="shared" si="0"/>
        <v>1062</v>
      </c>
      <c r="D13" s="27">
        <f t="shared" ref="D13:G13" si="1">SUM(D6:D12)</f>
        <v>1</v>
      </c>
      <c r="E13" s="34">
        <f t="shared" si="1"/>
        <v>956</v>
      </c>
      <c r="F13" s="27"/>
      <c r="G13" s="34">
        <f t="shared" si="1"/>
        <v>106</v>
      </c>
    </row>
  </sheetData>
  <mergeCells count="2">
    <mergeCell ref="A2:G2"/>
    <mergeCell ref="A5:B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zoomScale="85" zoomScaleNormal="85" workbookViewId="0">
      <selection activeCell="C35" sqref="C35"/>
    </sheetView>
  </sheetViews>
  <sheetFormatPr defaultColWidth="9" defaultRowHeight="15.75" outlineLevelCol="6"/>
  <cols>
    <col min="3" max="3" width="14.125" style="1"/>
    <col min="4" max="4" width="19.1" style="2" customWidth="1"/>
    <col min="5" max="5" width="19.1" style="1" customWidth="1"/>
    <col min="6" max="6" width="19.1" style="3" customWidth="1"/>
    <col min="7" max="7" width="12.625" style="1"/>
  </cols>
  <sheetData>
    <row r="1" ht="22.5" spans="1:3">
      <c r="A1" s="4" t="s">
        <v>68</v>
      </c>
      <c r="B1" s="5"/>
      <c r="C1" s="6"/>
    </row>
    <row r="2" ht="21" spans="1:7">
      <c r="A2" s="7" t="s">
        <v>156</v>
      </c>
      <c r="B2" s="8"/>
      <c r="C2" s="9"/>
      <c r="D2" s="10"/>
      <c r="E2" s="9"/>
      <c r="F2" s="10"/>
      <c r="G2" s="9"/>
    </row>
    <row r="3" ht="28.5" spans="1:7">
      <c r="A3" s="11" t="s">
        <v>70</v>
      </c>
      <c r="B3" s="12" t="s">
        <v>71</v>
      </c>
      <c r="C3" s="13" t="s">
        <v>72</v>
      </c>
      <c r="D3" s="14" t="s">
        <v>73</v>
      </c>
      <c r="E3" s="28" t="s">
        <v>6</v>
      </c>
      <c r="F3" s="29" t="s">
        <v>74</v>
      </c>
      <c r="G3" s="30" t="s">
        <v>7</v>
      </c>
    </row>
    <row r="4" spans="1:7">
      <c r="A4" s="15"/>
      <c r="B4" s="15"/>
      <c r="C4" s="16"/>
      <c r="D4" s="17"/>
      <c r="E4" s="31"/>
      <c r="F4" s="32"/>
      <c r="G4" s="33"/>
    </row>
    <row r="5" spans="1:7">
      <c r="A5" s="18" t="s">
        <v>76</v>
      </c>
      <c r="B5" s="19"/>
      <c r="C5" s="20" t="e">
        <f>'附表1-总表'!#REF!</f>
        <v>#REF!</v>
      </c>
      <c r="D5" s="17"/>
      <c r="E5" s="34">
        <f>'附表1-总表'!D108</f>
        <v>3254</v>
      </c>
      <c r="F5" s="32"/>
      <c r="G5" s="35">
        <f>'附表1-总表'!E108</f>
        <v>595</v>
      </c>
    </row>
    <row r="6" spans="1:7">
      <c r="A6" s="21">
        <v>1</v>
      </c>
      <c r="B6" s="22" t="s">
        <v>13</v>
      </c>
      <c r="C6" s="23">
        <f t="shared" ref="C6:C17" si="0">E6+G6</f>
        <v>1671.454</v>
      </c>
      <c r="D6" s="24">
        <v>0.461</v>
      </c>
      <c r="E6" s="34">
        <f>($E$5)*D6</f>
        <v>1500.094</v>
      </c>
      <c r="F6" s="32">
        <v>0.288</v>
      </c>
      <c r="G6" s="35">
        <f>$G$5*F6</f>
        <v>171.36</v>
      </c>
    </row>
    <row r="7" spans="1:7">
      <c r="A7" s="21">
        <v>2</v>
      </c>
      <c r="B7" s="22" t="s">
        <v>157</v>
      </c>
      <c r="C7" s="23">
        <f t="shared" si="0"/>
        <v>220.825</v>
      </c>
      <c r="D7" s="24">
        <v>0.06</v>
      </c>
      <c r="E7" s="34">
        <f>($E$5)*D7</f>
        <v>195.24</v>
      </c>
      <c r="F7" s="32">
        <v>0.043</v>
      </c>
      <c r="G7" s="35">
        <f>$G$5*F7</f>
        <v>25.585</v>
      </c>
    </row>
    <row r="8" spans="1:7">
      <c r="A8" s="21">
        <v>3</v>
      </c>
      <c r="B8" s="22" t="s">
        <v>158</v>
      </c>
      <c r="C8" s="23">
        <f t="shared" si="0"/>
        <v>252.528</v>
      </c>
      <c r="D8" s="24">
        <v>0.067</v>
      </c>
      <c r="E8" s="34">
        <f>($E$5)*D8</f>
        <v>218.018</v>
      </c>
      <c r="F8" s="32">
        <v>0.058</v>
      </c>
      <c r="G8" s="35">
        <f>$G$5*F8</f>
        <v>34.51</v>
      </c>
    </row>
    <row r="9" spans="1:7">
      <c r="A9" s="21">
        <v>4</v>
      </c>
      <c r="B9" s="25" t="s">
        <v>159</v>
      </c>
      <c r="C9" s="23">
        <f t="shared" si="0"/>
        <v>158.162</v>
      </c>
      <c r="D9" s="24">
        <v>0.038</v>
      </c>
      <c r="E9" s="34">
        <f>($E$5)*D9</f>
        <v>123.652</v>
      </c>
      <c r="F9" s="32">
        <v>0.058</v>
      </c>
      <c r="G9" s="35">
        <f>$G$5*F9</f>
        <v>34.51</v>
      </c>
    </row>
    <row r="10" spans="1:7">
      <c r="A10" s="21">
        <v>5</v>
      </c>
      <c r="B10" s="22" t="s">
        <v>160</v>
      </c>
      <c r="C10" s="23">
        <f t="shared" si="0"/>
        <v>153.476</v>
      </c>
      <c r="D10" s="24">
        <v>0.034</v>
      </c>
      <c r="E10" s="34">
        <f>($E$5)*D10</f>
        <v>110.636</v>
      </c>
      <c r="F10" s="32">
        <v>0.072</v>
      </c>
      <c r="G10" s="35">
        <f>$G$5*F10</f>
        <v>42.84</v>
      </c>
    </row>
    <row r="11" spans="1:7">
      <c r="A11" s="21">
        <v>6</v>
      </c>
      <c r="B11" s="25" t="s">
        <v>161</v>
      </c>
      <c r="C11" s="23">
        <f t="shared" si="0"/>
        <v>145.983</v>
      </c>
      <c r="D11" s="24">
        <v>0.037</v>
      </c>
      <c r="E11" s="34">
        <f>($E$5)*D11</f>
        <v>120.398</v>
      </c>
      <c r="F11" s="32">
        <v>0.043</v>
      </c>
      <c r="G11" s="35">
        <f>$G$5*F11</f>
        <v>25.585</v>
      </c>
    </row>
    <row r="12" spans="1:7">
      <c r="A12" s="21">
        <v>7</v>
      </c>
      <c r="B12" s="25" t="s">
        <v>162</v>
      </c>
      <c r="C12" s="23">
        <f t="shared" si="0"/>
        <v>300.222</v>
      </c>
      <c r="D12" s="24">
        <v>0.078</v>
      </c>
      <c r="E12" s="34">
        <f>($E$5)*D12</f>
        <v>253.812</v>
      </c>
      <c r="F12" s="32">
        <v>0.078</v>
      </c>
      <c r="G12" s="35">
        <f>$G$5*F12</f>
        <v>46.41</v>
      </c>
    </row>
    <row r="13" spans="1:7">
      <c r="A13" s="21">
        <v>8</v>
      </c>
      <c r="B13" s="25" t="s">
        <v>163</v>
      </c>
      <c r="C13" s="23">
        <f t="shared" si="0"/>
        <v>418.126</v>
      </c>
      <c r="D13" s="24">
        <v>0.089</v>
      </c>
      <c r="E13" s="34">
        <f>($E$5)*D13</f>
        <v>289.606</v>
      </c>
      <c r="F13" s="32">
        <v>0.216</v>
      </c>
      <c r="G13" s="35">
        <f>$G$5*F13</f>
        <v>128.52</v>
      </c>
    </row>
    <row r="14" spans="1:7">
      <c r="A14" s="21">
        <v>9</v>
      </c>
      <c r="B14" s="25" t="s">
        <v>164</v>
      </c>
      <c r="C14" s="23">
        <f t="shared" si="0"/>
        <v>158.162</v>
      </c>
      <c r="D14" s="24">
        <v>0.038</v>
      </c>
      <c r="E14" s="34">
        <f>($E$5)*D14</f>
        <v>123.652</v>
      </c>
      <c r="F14" s="32">
        <v>0.058</v>
      </c>
      <c r="G14" s="35">
        <f>$G$5*F14</f>
        <v>34.51</v>
      </c>
    </row>
    <row r="15" spans="1:7">
      <c r="A15" s="21">
        <v>10</v>
      </c>
      <c r="B15" s="25" t="s">
        <v>165</v>
      </c>
      <c r="C15" s="23">
        <f t="shared" si="0"/>
        <v>195.63</v>
      </c>
      <c r="D15" s="24">
        <v>0.055</v>
      </c>
      <c r="E15" s="34">
        <f>($E$5)*D15</f>
        <v>178.97</v>
      </c>
      <c r="F15" s="32">
        <v>0.028</v>
      </c>
      <c r="G15" s="35">
        <f>$G$5*F15</f>
        <v>16.66</v>
      </c>
    </row>
    <row r="16" spans="1:7">
      <c r="A16" s="21">
        <v>11</v>
      </c>
      <c r="B16" s="22" t="s">
        <v>166</v>
      </c>
      <c r="C16" s="23">
        <f t="shared" si="0"/>
        <v>174.432</v>
      </c>
      <c r="D16" s="24">
        <v>0.043</v>
      </c>
      <c r="E16" s="34">
        <f>($E$5)*D16</f>
        <v>139.922</v>
      </c>
      <c r="F16" s="32">
        <v>0.058</v>
      </c>
      <c r="G16" s="35">
        <f>$G$5*F16</f>
        <v>34.51</v>
      </c>
    </row>
    <row r="17" spans="1:7">
      <c r="A17" s="21">
        <v>12</v>
      </c>
      <c r="B17" s="26" t="s">
        <v>77</v>
      </c>
      <c r="C17" s="23">
        <f t="shared" si="0"/>
        <v>3849</v>
      </c>
      <c r="D17" s="27">
        <f t="shared" ref="D17:G17" si="1">SUM(D6:D16)</f>
        <v>1</v>
      </c>
      <c r="E17" s="34">
        <f t="shared" si="1"/>
        <v>3254</v>
      </c>
      <c r="F17" s="27"/>
      <c r="G17" s="34">
        <f t="shared" si="1"/>
        <v>595</v>
      </c>
    </row>
  </sheetData>
  <mergeCells count="2">
    <mergeCell ref="A2:G2"/>
    <mergeCell ref="A5:B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zoomScale="85" zoomScaleNormal="85" workbookViewId="0">
      <selection activeCell="C35" sqref="C35"/>
    </sheetView>
  </sheetViews>
  <sheetFormatPr defaultColWidth="9" defaultRowHeight="15.75" outlineLevelCol="6"/>
  <cols>
    <col min="3" max="3" width="14.125" style="1"/>
    <col min="4" max="4" width="19.1" style="2" customWidth="1"/>
    <col min="5" max="5" width="19.1" style="1" customWidth="1"/>
    <col min="6" max="6" width="19.1" style="3" customWidth="1"/>
    <col min="7" max="7" width="12.625" style="1"/>
  </cols>
  <sheetData>
    <row r="1" ht="22.5" spans="1:3">
      <c r="A1" s="4" t="s">
        <v>68</v>
      </c>
      <c r="B1" s="5"/>
      <c r="C1" s="6"/>
    </row>
    <row r="2" ht="21" spans="1:7">
      <c r="A2" s="7" t="s">
        <v>167</v>
      </c>
      <c r="B2" s="8"/>
      <c r="C2" s="9"/>
      <c r="D2" s="10"/>
      <c r="E2" s="9"/>
      <c r="F2" s="10"/>
      <c r="G2" s="9"/>
    </row>
    <row r="3" ht="28.5" spans="1:7">
      <c r="A3" s="11" t="s">
        <v>70</v>
      </c>
      <c r="B3" s="12" t="s">
        <v>71</v>
      </c>
      <c r="C3" s="13" t="s">
        <v>72</v>
      </c>
      <c r="D3" s="14" t="s">
        <v>73</v>
      </c>
      <c r="E3" s="28" t="s">
        <v>6</v>
      </c>
      <c r="F3" s="29" t="s">
        <v>74</v>
      </c>
      <c r="G3" s="30" t="s">
        <v>7</v>
      </c>
    </row>
    <row r="4" spans="1:7">
      <c r="A4" s="15"/>
      <c r="B4" s="15"/>
      <c r="C4" s="16"/>
      <c r="D4" s="17"/>
      <c r="E4" s="31"/>
      <c r="F4" s="32"/>
      <c r="G4" s="33"/>
    </row>
    <row r="5" spans="1:7">
      <c r="A5" s="18" t="s">
        <v>76</v>
      </c>
      <c r="B5" s="19"/>
      <c r="C5" s="20" t="e">
        <f>'附表1-总表'!#REF!</f>
        <v>#REF!</v>
      </c>
      <c r="D5" s="17"/>
      <c r="E5" s="34">
        <f>'附表1-总表'!D120</f>
        <v>2048</v>
      </c>
      <c r="F5" s="32"/>
      <c r="G5" s="35">
        <f>'附表1-总表'!E120</f>
        <v>59.6999496943322</v>
      </c>
    </row>
    <row r="6" spans="1:7">
      <c r="A6" s="21">
        <v>1</v>
      </c>
      <c r="B6" s="22" t="s">
        <v>13</v>
      </c>
      <c r="C6" s="23">
        <f t="shared" ref="C6:C11" si="0">E6+G6</f>
        <v>1160</v>
      </c>
      <c r="D6" s="24">
        <v>0.568181818181818</v>
      </c>
      <c r="E6" s="34">
        <v>1160</v>
      </c>
      <c r="F6" s="32"/>
      <c r="G6" s="35"/>
    </row>
    <row r="7" spans="1:7">
      <c r="A7" s="21">
        <v>2</v>
      </c>
      <c r="B7" s="22" t="s">
        <v>168</v>
      </c>
      <c r="C7" s="23">
        <f t="shared" si="0"/>
        <v>116</v>
      </c>
      <c r="D7" s="24">
        <v>0.0568181818181818</v>
      </c>
      <c r="E7" s="34">
        <v>116</v>
      </c>
      <c r="F7" s="32"/>
      <c r="G7" s="35"/>
    </row>
    <row r="8" spans="1:7">
      <c r="A8" s="21">
        <v>3</v>
      </c>
      <c r="B8" s="22" t="s">
        <v>169</v>
      </c>
      <c r="C8" s="23">
        <f t="shared" si="0"/>
        <v>639</v>
      </c>
      <c r="D8" s="24">
        <v>0.284090909090909</v>
      </c>
      <c r="E8" s="34">
        <v>580</v>
      </c>
      <c r="F8" s="32">
        <v>0.995</v>
      </c>
      <c r="G8" s="35">
        <v>59</v>
      </c>
    </row>
    <row r="9" spans="1:7">
      <c r="A9" s="21">
        <v>4</v>
      </c>
      <c r="B9" s="25" t="s">
        <v>170</v>
      </c>
      <c r="C9" s="23">
        <f t="shared" si="0"/>
        <v>174</v>
      </c>
      <c r="D9" s="24">
        <v>0.0852272727272727</v>
      </c>
      <c r="E9" s="34">
        <v>174</v>
      </c>
      <c r="F9" s="32"/>
      <c r="G9" s="35"/>
    </row>
    <row r="10" spans="1:7">
      <c r="A10" s="21">
        <v>5</v>
      </c>
      <c r="B10" s="22" t="s">
        <v>82</v>
      </c>
      <c r="C10" s="23">
        <f t="shared" si="0"/>
        <v>13</v>
      </c>
      <c r="D10" s="24">
        <v>0.00568181818181818</v>
      </c>
      <c r="E10" s="34">
        <v>12</v>
      </c>
      <c r="F10" s="32">
        <v>0.005</v>
      </c>
      <c r="G10" s="35">
        <v>1</v>
      </c>
    </row>
    <row r="11" spans="1:7">
      <c r="A11" s="21">
        <v>6</v>
      </c>
      <c r="B11" s="26" t="s">
        <v>77</v>
      </c>
      <c r="C11" s="23">
        <f t="shared" si="0"/>
        <v>2102</v>
      </c>
      <c r="D11" s="27">
        <f t="shared" ref="D11:G11" si="1">SUM(D6:D10)</f>
        <v>1</v>
      </c>
      <c r="E11" s="34">
        <f t="shared" si="1"/>
        <v>2042</v>
      </c>
      <c r="F11" s="27">
        <f t="shared" si="1"/>
        <v>1</v>
      </c>
      <c r="G11" s="34">
        <f t="shared" si="1"/>
        <v>60</v>
      </c>
    </row>
  </sheetData>
  <mergeCells count="2">
    <mergeCell ref="A2:G2"/>
    <mergeCell ref="A5:B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zoomScale="85" zoomScaleNormal="85" workbookViewId="0">
      <selection activeCell="C35" sqref="C35"/>
    </sheetView>
  </sheetViews>
  <sheetFormatPr defaultColWidth="9" defaultRowHeight="15.75" outlineLevelCol="6"/>
  <cols>
    <col min="2" max="2" width="10.4833333333333" customWidth="1"/>
    <col min="3" max="3" width="14.125" style="1"/>
    <col min="4" max="4" width="19.1" style="2" customWidth="1"/>
    <col min="5" max="5" width="19.1" style="1" customWidth="1"/>
    <col min="6" max="6" width="19.1" style="3" customWidth="1"/>
    <col min="7" max="7" width="12.625" style="1"/>
  </cols>
  <sheetData>
    <row r="1" ht="22.5" spans="1:3">
      <c r="A1" s="4" t="s">
        <v>68</v>
      </c>
      <c r="B1" s="5"/>
      <c r="C1" s="6"/>
    </row>
    <row r="2" ht="21" spans="1:7">
      <c r="A2" s="7" t="s">
        <v>171</v>
      </c>
      <c r="B2" s="8"/>
      <c r="C2" s="9"/>
      <c r="D2" s="10"/>
      <c r="E2" s="9"/>
      <c r="F2" s="10"/>
      <c r="G2" s="9"/>
    </row>
    <row r="3" ht="28.5" spans="1:7">
      <c r="A3" s="11" t="s">
        <v>70</v>
      </c>
      <c r="B3" s="12" t="s">
        <v>71</v>
      </c>
      <c r="C3" s="13" t="s">
        <v>72</v>
      </c>
      <c r="D3" s="14" t="s">
        <v>73</v>
      </c>
      <c r="E3" s="28" t="s">
        <v>6</v>
      </c>
      <c r="F3" s="29" t="s">
        <v>74</v>
      </c>
      <c r="G3" s="30" t="s">
        <v>7</v>
      </c>
    </row>
    <row r="4" spans="1:7">
      <c r="A4" s="15"/>
      <c r="B4" s="15"/>
      <c r="C4" s="16"/>
      <c r="D4" s="17"/>
      <c r="E4" s="31"/>
      <c r="F4" s="32"/>
      <c r="G4" s="33"/>
    </row>
    <row r="5" spans="1:7">
      <c r="A5" s="18" t="s">
        <v>76</v>
      </c>
      <c r="B5" s="19"/>
      <c r="C5" s="20" t="e">
        <f>'附表1-总表'!#REF!</f>
        <v>#REF!</v>
      </c>
      <c r="D5" s="17"/>
      <c r="E5" s="34">
        <f>'附表1-总表'!D126</f>
        <v>2782</v>
      </c>
      <c r="F5" s="32"/>
      <c r="G5" s="35">
        <f>'附表1-总表'!E126</f>
        <v>107.566139960489</v>
      </c>
    </row>
    <row r="6" spans="1:7">
      <c r="A6" s="21">
        <v>1</v>
      </c>
      <c r="B6" s="22" t="s">
        <v>13</v>
      </c>
      <c r="C6" s="23">
        <f t="shared" ref="C6:C16" si="0">E6+G6</f>
        <v>74</v>
      </c>
      <c r="D6" s="24">
        <v>0.0269289911792253</v>
      </c>
      <c r="E6" s="34">
        <v>74</v>
      </c>
      <c r="F6" s="32"/>
      <c r="G6" s="35"/>
    </row>
    <row r="7" spans="1:7">
      <c r="A7" s="21">
        <v>2</v>
      </c>
      <c r="B7" s="22" t="s">
        <v>172</v>
      </c>
      <c r="C7" s="23">
        <f t="shared" si="0"/>
        <v>79</v>
      </c>
      <c r="D7" s="24">
        <v>0.0254019251304504</v>
      </c>
      <c r="E7" s="34">
        <v>70</v>
      </c>
      <c r="F7" s="32">
        <v>0.0840336134453781</v>
      </c>
      <c r="G7" s="35">
        <v>9</v>
      </c>
    </row>
    <row r="8" spans="1:7">
      <c r="A8" s="21">
        <v>3</v>
      </c>
      <c r="B8" s="22" t="s">
        <v>173</v>
      </c>
      <c r="C8" s="23">
        <f t="shared" si="0"/>
        <v>121</v>
      </c>
      <c r="D8" s="24">
        <v>0.041842527200815</v>
      </c>
      <c r="E8" s="34">
        <v>116</v>
      </c>
      <c r="F8" s="32">
        <v>0.0420168067226891</v>
      </c>
      <c r="G8" s="35">
        <v>5</v>
      </c>
    </row>
    <row r="9" spans="1:7">
      <c r="A9" s="21">
        <v>4</v>
      </c>
      <c r="B9" s="25" t="s">
        <v>174</v>
      </c>
      <c r="C9" s="23">
        <f t="shared" si="0"/>
        <v>602</v>
      </c>
      <c r="D9" s="24">
        <v>0.215110217230251</v>
      </c>
      <c r="E9" s="34">
        <v>597</v>
      </c>
      <c r="F9" s="32">
        <v>0.0504201680672269</v>
      </c>
      <c r="G9" s="35">
        <v>5</v>
      </c>
    </row>
    <row r="10" spans="1:7">
      <c r="A10" s="21">
        <v>5</v>
      </c>
      <c r="B10" s="22" t="s">
        <v>175</v>
      </c>
      <c r="C10" s="23">
        <f t="shared" si="0"/>
        <v>168</v>
      </c>
      <c r="D10" s="24">
        <v>0.060590230153257</v>
      </c>
      <c r="E10" s="34">
        <v>168</v>
      </c>
      <c r="F10" s="32"/>
      <c r="G10" s="35"/>
    </row>
    <row r="11" spans="1:7">
      <c r="A11" s="21">
        <v>6</v>
      </c>
      <c r="B11" s="25" t="s">
        <v>176</v>
      </c>
      <c r="C11" s="23">
        <f t="shared" si="0"/>
        <v>363</v>
      </c>
      <c r="D11" s="24">
        <v>0.128975950297452</v>
      </c>
      <c r="E11" s="34">
        <v>358</v>
      </c>
      <c r="F11" s="32">
        <v>0.0420168067226891</v>
      </c>
      <c r="G11" s="35">
        <v>5</v>
      </c>
    </row>
    <row r="12" spans="1:7">
      <c r="A12" s="21">
        <v>7</v>
      </c>
      <c r="B12" s="25" t="s">
        <v>177</v>
      </c>
      <c r="C12" s="23">
        <f t="shared" si="0"/>
        <v>367</v>
      </c>
      <c r="D12" s="24">
        <v>0.119903276562336</v>
      </c>
      <c r="E12" s="34">
        <v>333</v>
      </c>
      <c r="F12" s="32">
        <v>0.319327731092437</v>
      </c>
      <c r="G12" s="35">
        <v>34</v>
      </c>
    </row>
    <row r="13" spans="1:7">
      <c r="A13" s="21">
        <v>8</v>
      </c>
      <c r="B13" s="25" t="s">
        <v>178</v>
      </c>
      <c r="C13" s="23">
        <f t="shared" si="0"/>
        <v>401</v>
      </c>
      <c r="D13" s="24">
        <v>0.12844675837043</v>
      </c>
      <c r="E13" s="34">
        <v>356</v>
      </c>
      <c r="F13" s="32">
        <v>0.420168067226891</v>
      </c>
      <c r="G13" s="35">
        <v>45</v>
      </c>
    </row>
    <row r="14" spans="1:7">
      <c r="A14" s="21">
        <v>9</v>
      </c>
      <c r="B14" s="25" t="s">
        <v>179</v>
      </c>
      <c r="C14" s="23">
        <f t="shared" si="0"/>
        <v>358</v>
      </c>
      <c r="D14" s="24">
        <v>0.128270682501825</v>
      </c>
      <c r="E14" s="34">
        <v>356</v>
      </c>
      <c r="F14" s="32">
        <v>0.0168067226890756</v>
      </c>
      <c r="G14" s="35">
        <v>2</v>
      </c>
    </row>
    <row r="15" ht="18" customHeight="1" spans="1:7">
      <c r="A15" s="21">
        <v>10</v>
      </c>
      <c r="B15" s="25" t="s">
        <v>180</v>
      </c>
      <c r="C15" s="23">
        <f t="shared" si="0"/>
        <v>348</v>
      </c>
      <c r="D15" s="24">
        <v>0.124529441373959</v>
      </c>
      <c r="E15" s="34">
        <v>345</v>
      </c>
      <c r="F15" s="32">
        <v>0.0252100840336134</v>
      </c>
      <c r="G15" s="35">
        <v>3</v>
      </c>
    </row>
    <row r="16" spans="1:7">
      <c r="A16" s="21">
        <v>11</v>
      </c>
      <c r="B16" s="26" t="s">
        <v>77</v>
      </c>
      <c r="C16" s="23">
        <f t="shared" si="0"/>
        <v>2881</v>
      </c>
      <c r="D16" s="27">
        <f t="shared" ref="D16:G16" si="1">SUM(D6:D15)</f>
        <v>1</v>
      </c>
      <c r="E16" s="34">
        <f t="shared" si="1"/>
        <v>2773</v>
      </c>
      <c r="F16" s="27">
        <f t="shared" si="1"/>
        <v>1</v>
      </c>
      <c r="G16" s="34">
        <f t="shared" si="1"/>
        <v>108</v>
      </c>
    </row>
  </sheetData>
  <mergeCells count="2">
    <mergeCell ref="A2:G2"/>
    <mergeCell ref="A5:B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zoomScale="85" zoomScaleNormal="85" workbookViewId="0">
      <selection activeCell="C35" sqref="C35"/>
    </sheetView>
  </sheetViews>
  <sheetFormatPr defaultColWidth="9" defaultRowHeight="15.75" outlineLevelCol="6"/>
  <cols>
    <col min="2" max="2" width="10.4833333333333" customWidth="1"/>
    <col min="3" max="3" width="14.125" style="1"/>
    <col min="4" max="4" width="19.1" style="2" customWidth="1"/>
    <col min="5" max="5" width="19.1" style="1" customWidth="1"/>
    <col min="6" max="6" width="19.1" style="3" customWidth="1"/>
    <col min="7" max="7" width="12.625" style="1"/>
  </cols>
  <sheetData>
    <row r="1" ht="22.5" spans="1:3">
      <c r="A1" s="4" t="s">
        <v>68</v>
      </c>
      <c r="B1" s="5"/>
      <c r="C1" s="6"/>
    </row>
    <row r="2" ht="21" spans="1:7">
      <c r="A2" s="7" t="s">
        <v>181</v>
      </c>
      <c r="B2" s="8"/>
      <c r="C2" s="9"/>
      <c r="D2" s="10"/>
      <c r="E2" s="9"/>
      <c r="F2" s="10"/>
      <c r="G2" s="9"/>
    </row>
    <row r="3" ht="28.5" spans="1:7">
      <c r="A3" s="11" t="s">
        <v>70</v>
      </c>
      <c r="B3" s="12" t="s">
        <v>71</v>
      </c>
      <c r="C3" s="13" t="s">
        <v>72</v>
      </c>
      <c r="D3" s="14" t="s">
        <v>73</v>
      </c>
      <c r="E3" s="28" t="s">
        <v>6</v>
      </c>
      <c r="F3" s="29" t="s">
        <v>74</v>
      </c>
      <c r="G3" s="30" t="s">
        <v>7</v>
      </c>
    </row>
    <row r="4" spans="1:7">
      <c r="A4" s="15"/>
      <c r="B4" s="15"/>
      <c r="C4" s="16"/>
      <c r="D4" s="17"/>
      <c r="E4" s="31"/>
      <c r="F4" s="32"/>
      <c r="G4" s="33"/>
    </row>
    <row r="5" spans="1:7">
      <c r="A5" s="18" t="s">
        <v>76</v>
      </c>
      <c r="B5" s="19"/>
      <c r="C5" s="20" t="e">
        <f>'附表1-总表'!#REF!</f>
        <v>#REF!</v>
      </c>
      <c r="D5" s="17"/>
      <c r="E5" s="34">
        <f>'附表1-总表'!D137</f>
        <v>2836</v>
      </c>
      <c r="F5" s="32"/>
      <c r="G5" s="35">
        <f>'附表1-总表'!E137</f>
        <v>123</v>
      </c>
    </row>
    <row r="6" spans="1:7">
      <c r="A6" s="21">
        <v>1</v>
      </c>
      <c r="B6" s="22" t="s">
        <v>13</v>
      </c>
      <c r="C6" s="23">
        <f t="shared" ref="C6:C15" si="0">E6+G6</f>
        <v>537</v>
      </c>
      <c r="D6" s="24">
        <v>0.19</v>
      </c>
      <c r="E6" s="34">
        <v>537</v>
      </c>
      <c r="F6" s="32"/>
      <c r="G6" s="35"/>
    </row>
    <row r="7" spans="1:7">
      <c r="A7" s="21">
        <v>2</v>
      </c>
      <c r="B7" s="22" t="s">
        <v>182</v>
      </c>
      <c r="C7" s="23">
        <f t="shared" si="0"/>
        <v>809</v>
      </c>
      <c r="D7" s="24">
        <v>0.28</v>
      </c>
      <c r="E7" s="34">
        <v>792</v>
      </c>
      <c r="F7" s="32">
        <v>0.14</v>
      </c>
      <c r="G7" s="35">
        <v>17</v>
      </c>
    </row>
    <row r="8" spans="1:7">
      <c r="A8" s="21">
        <v>3</v>
      </c>
      <c r="B8" s="22" t="s">
        <v>183</v>
      </c>
      <c r="C8" s="23">
        <f t="shared" si="0"/>
        <v>825</v>
      </c>
      <c r="D8" s="24">
        <v>0.28</v>
      </c>
      <c r="E8" s="34">
        <v>792</v>
      </c>
      <c r="F8" s="32">
        <v>0.27</v>
      </c>
      <c r="G8" s="35">
        <v>33</v>
      </c>
    </row>
    <row r="9" spans="1:7">
      <c r="A9" s="21">
        <v>4</v>
      </c>
      <c r="B9" s="25" t="s">
        <v>184</v>
      </c>
      <c r="C9" s="23">
        <f t="shared" si="0"/>
        <v>271</v>
      </c>
      <c r="D9" s="24">
        <v>0.09</v>
      </c>
      <c r="E9" s="34">
        <v>254</v>
      </c>
      <c r="F9" s="32">
        <v>0.14</v>
      </c>
      <c r="G9" s="35">
        <v>17</v>
      </c>
    </row>
    <row r="10" spans="1:7">
      <c r="A10" s="21">
        <v>5</v>
      </c>
      <c r="B10" s="22" t="s">
        <v>185</v>
      </c>
      <c r="C10" s="23">
        <f t="shared" si="0"/>
        <v>58</v>
      </c>
      <c r="D10" s="24">
        <v>0.02</v>
      </c>
      <c r="E10" s="34">
        <v>57</v>
      </c>
      <c r="F10" s="32">
        <v>0.01</v>
      </c>
      <c r="G10" s="35">
        <v>1</v>
      </c>
    </row>
    <row r="11" spans="1:7">
      <c r="A11" s="21">
        <v>6</v>
      </c>
      <c r="B11" s="25" t="s">
        <v>186</v>
      </c>
      <c r="C11" s="23">
        <f t="shared" si="0"/>
        <v>183</v>
      </c>
      <c r="D11" s="24">
        <v>0.05</v>
      </c>
      <c r="E11" s="34">
        <v>141</v>
      </c>
      <c r="F11" s="32">
        <v>0.34</v>
      </c>
      <c r="G11" s="35">
        <v>42</v>
      </c>
    </row>
    <row r="12" spans="1:7">
      <c r="A12" s="21">
        <v>7</v>
      </c>
      <c r="B12" s="25" t="s">
        <v>187</v>
      </c>
      <c r="C12" s="23">
        <f t="shared" si="0"/>
        <v>93</v>
      </c>
      <c r="D12" s="24">
        <v>0.03</v>
      </c>
      <c r="E12" s="34">
        <v>85</v>
      </c>
      <c r="F12" s="32">
        <v>0.07</v>
      </c>
      <c r="G12" s="35">
        <v>8</v>
      </c>
    </row>
    <row r="13" spans="1:7">
      <c r="A13" s="21">
        <v>8</v>
      </c>
      <c r="B13" s="25" t="s">
        <v>188</v>
      </c>
      <c r="C13" s="23">
        <f t="shared" si="0"/>
        <v>0</v>
      </c>
      <c r="D13" s="24"/>
      <c r="E13" s="34"/>
      <c r="F13" s="32"/>
      <c r="G13" s="35"/>
    </row>
    <row r="14" spans="1:7">
      <c r="A14" s="21">
        <v>9</v>
      </c>
      <c r="B14" s="25" t="s">
        <v>189</v>
      </c>
      <c r="C14" s="23">
        <f t="shared" si="0"/>
        <v>174</v>
      </c>
      <c r="D14" s="24">
        <v>0.06</v>
      </c>
      <c r="E14" s="34">
        <v>170</v>
      </c>
      <c r="F14" s="32">
        <v>0.03</v>
      </c>
      <c r="G14" s="35">
        <v>4</v>
      </c>
    </row>
    <row r="15" spans="1:7">
      <c r="A15" s="21">
        <v>10</v>
      </c>
      <c r="B15" s="26" t="s">
        <v>77</v>
      </c>
      <c r="C15" s="23">
        <f t="shared" si="0"/>
        <v>2950</v>
      </c>
      <c r="D15" s="27">
        <f t="shared" ref="D15:G15" si="1">SUM(D6:D14)</f>
        <v>1</v>
      </c>
      <c r="E15" s="34">
        <f t="shared" si="1"/>
        <v>2828</v>
      </c>
      <c r="F15" s="27">
        <f t="shared" si="1"/>
        <v>1</v>
      </c>
      <c r="G15" s="34">
        <f t="shared" si="1"/>
        <v>122</v>
      </c>
    </row>
  </sheetData>
  <mergeCells count="2">
    <mergeCell ref="A2:G2"/>
    <mergeCell ref="A5:B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zoomScale="85" zoomScaleNormal="85" workbookViewId="0">
      <selection activeCell="C35" sqref="C35"/>
    </sheetView>
  </sheetViews>
  <sheetFormatPr defaultColWidth="9" defaultRowHeight="15.75" outlineLevelCol="6"/>
  <cols>
    <col min="2" max="2" width="10.4833333333333" customWidth="1"/>
    <col min="3" max="3" width="14.125" style="1"/>
    <col min="4" max="4" width="19.1" style="2" customWidth="1"/>
    <col min="5" max="5" width="19.1" style="1" customWidth="1"/>
    <col min="6" max="6" width="19.1" style="3" customWidth="1"/>
    <col min="7" max="7" width="12.625" style="1"/>
  </cols>
  <sheetData>
    <row r="1" ht="22.5" spans="1:3">
      <c r="A1" s="4" t="s">
        <v>68</v>
      </c>
      <c r="B1" s="5"/>
      <c r="C1" s="6"/>
    </row>
    <row r="2" ht="21" spans="1:7">
      <c r="A2" s="7" t="s">
        <v>190</v>
      </c>
      <c r="B2" s="8"/>
      <c r="C2" s="9"/>
      <c r="D2" s="10"/>
      <c r="E2" s="9"/>
      <c r="F2" s="10"/>
      <c r="G2" s="9"/>
    </row>
    <row r="3" ht="28.5" spans="1:7">
      <c r="A3" s="11" t="s">
        <v>70</v>
      </c>
      <c r="B3" s="12" t="s">
        <v>71</v>
      </c>
      <c r="C3" s="13" t="s">
        <v>72</v>
      </c>
      <c r="D3" s="14" t="s">
        <v>73</v>
      </c>
      <c r="E3" s="28" t="s">
        <v>6</v>
      </c>
      <c r="F3" s="29" t="s">
        <v>74</v>
      </c>
      <c r="G3" s="30" t="s">
        <v>7</v>
      </c>
    </row>
    <row r="4" spans="1:7">
      <c r="A4" s="15"/>
      <c r="B4" s="15"/>
      <c r="C4" s="16"/>
      <c r="D4" s="17"/>
      <c r="E4" s="31"/>
      <c r="F4" s="32"/>
      <c r="G4" s="33"/>
    </row>
    <row r="5" spans="1:7">
      <c r="A5" s="18" t="s">
        <v>76</v>
      </c>
      <c r="B5" s="19"/>
      <c r="C5" s="20" t="e">
        <f>'附表1-总表'!#REF!</f>
        <v>#REF!</v>
      </c>
      <c r="D5" s="17"/>
      <c r="E5" s="34">
        <f>'附表1-总表'!D146</f>
        <v>1642</v>
      </c>
      <c r="F5" s="32"/>
      <c r="G5" s="35">
        <f>'附表1-总表'!E146</f>
        <v>126</v>
      </c>
    </row>
    <row r="6" spans="1:7">
      <c r="A6" s="21">
        <v>1</v>
      </c>
      <c r="B6" s="22" t="s">
        <v>13</v>
      </c>
      <c r="C6" s="23">
        <f t="shared" ref="C6:C10" si="0">E6+G6</f>
        <v>948</v>
      </c>
      <c r="D6" s="24">
        <v>0.5556</v>
      </c>
      <c r="E6" s="34">
        <v>910</v>
      </c>
      <c r="F6" s="32">
        <v>0.3</v>
      </c>
      <c r="G6" s="35">
        <v>38</v>
      </c>
    </row>
    <row r="7" spans="1:7">
      <c r="A7" s="21">
        <v>2</v>
      </c>
      <c r="B7" s="22" t="s">
        <v>191</v>
      </c>
      <c r="C7" s="23">
        <f t="shared" si="0"/>
        <v>258</v>
      </c>
      <c r="D7" s="24">
        <v>0.1389</v>
      </c>
      <c r="E7" s="34">
        <v>227</v>
      </c>
      <c r="F7" s="32">
        <v>0.25</v>
      </c>
      <c r="G7" s="35">
        <v>31</v>
      </c>
    </row>
    <row r="8" spans="1:7">
      <c r="A8" s="21">
        <v>3</v>
      </c>
      <c r="B8" s="22" t="s">
        <v>192</v>
      </c>
      <c r="C8" s="23">
        <f t="shared" si="0"/>
        <v>390</v>
      </c>
      <c r="D8" s="24">
        <v>0.2222</v>
      </c>
      <c r="E8" s="34">
        <v>364</v>
      </c>
      <c r="F8" s="32">
        <v>0.2</v>
      </c>
      <c r="G8" s="35">
        <v>26</v>
      </c>
    </row>
    <row r="9" spans="1:7">
      <c r="A9" s="21">
        <v>4</v>
      </c>
      <c r="B9" s="25" t="s">
        <v>193</v>
      </c>
      <c r="C9" s="23">
        <f t="shared" si="0"/>
        <v>167</v>
      </c>
      <c r="D9" s="24">
        <v>0.0833</v>
      </c>
      <c r="E9" s="34">
        <v>136</v>
      </c>
      <c r="F9" s="32">
        <v>0.25</v>
      </c>
      <c r="G9" s="35">
        <v>31</v>
      </c>
    </row>
    <row r="10" spans="1:7">
      <c r="A10" s="21">
        <v>5</v>
      </c>
      <c r="B10" s="26" t="s">
        <v>77</v>
      </c>
      <c r="C10" s="23">
        <f t="shared" si="0"/>
        <v>1763</v>
      </c>
      <c r="D10" s="27">
        <f t="shared" ref="D10:G10" si="1">SUM(D6:D9)</f>
        <v>1</v>
      </c>
      <c r="E10" s="34">
        <f t="shared" si="1"/>
        <v>1637</v>
      </c>
      <c r="F10" s="27">
        <f t="shared" si="1"/>
        <v>1</v>
      </c>
      <c r="G10" s="34">
        <f t="shared" si="1"/>
        <v>126</v>
      </c>
    </row>
  </sheetData>
  <mergeCells count="2">
    <mergeCell ref="A2:G2"/>
    <mergeCell ref="A5:B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zoomScale="85" zoomScaleNormal="85" workbookViewId="0">
      <selection activeCell="C35" sqref="C35"/>
    </sheetView>
  </sheetViews>
  <sheetFormatPr defaultColWidth="9" defaultRowHeight="15.75"/>
  <cols>
    <col min="4" max="4" width="14.125" style="1"/>
    <col min="5" max="5" width="19.1" customWidth="1"/>
    <col min="6" max="6" width="19.1" style="1" customWidth="1"/>
    <col min="7" max="7" width="19.1" style="3" customWidth="1"/>
    <col min="8" max="8" width="12.625" style="1"/>
    <col min="9" max="9" width="21.5" customWidth="1"/>
  </cols>
  <sheetData>
    <row r="1" ht="22.5" spans="1:4">
      <c r="A1" s="4" t="s">
        <v>68</v>
      </c>
      <c r="B1" s="5"/>
      <c r="C1" s="5"/>
      <c r="D1" s="6"/>
    </row>
    <row r="2" ht="21" spans="1:8">
      <c r="A2" s="7" t="s">
        <v>69</v>
      </c>
      <c r="B2" s="8"/>
      <c r="C2" s="8"/>
      <c r="D2" s="9"/>
      <c r="E2" s="8"/>
      <c r="F2" s="9"/>
      <c r="G2" s="10"/>
      <c r="H2" s="9"/>
    </row>
    <row r="3" ht="28.5" spans="1:9">
      <c r="A3" s="11" t="s">
        <v>70</v>
      </c>
      <c r="B3" s="12" t="s">
        <v>71</v>
      </c>
      <c r="C3" s="11"/>
      <c r="D3" s="13" t="s">
        <v>72</v>
      </c>
      <c r="E3" s="66" t="s">
        <v>73</v>
      </c>
      <c r="F3" s="28" t="s">
        <v>6</v>
      </c>
      <c r="G3" s="29" t="s">
        <v>74</v>
      </c>
      <c r="H3" s="30" t="s">
        <v>7</v>
      </c>
      <c r="I3" t="s">
        <v>75</v>
      </c>
    </row>
    <row r="4" spans="1:8">
      <c r="A4" s="15"/>
      <c r="B4" s="15"/>
      <c r="C4" s="63"/>
      <c r="D4" s="16"/>
      <c r="E4" s="67"/>
      <c r="F4" s="31"/>
      <c r="G4" s="32"/>
      <c r="H4" s="33"/>
    </row>
    <row r="5" spans="1:9">
      <c r="A5" s="15"/>
      <c r="B5" s="64" t="s">
        <v>76</v>
      </c>
      <c r="C5" s="63"/>
      <c r="D5" s="20">
        <v>13094</v>
      </c>
      <c r="E5" s="68"/>
      <c r="F5" s="34">
        <v>12109</v>
      </c>
      <c r="G5" s="32"/>
      <c r="H5" s="35">
        <f>'附表1-总表'!E7</f>
        <v>487</v>
      </c>
      <c r="I5">
        <v>500</v>
      </c>
    </row>
    <row r="6" spans="1:8">
      <c r="A6" s="21">
        <v>1</v>
      </c>
      <c r="B6" s="22" t="s">
        <v>13</v>
      </c>
      <c r="C6" s="22"/>
      <c r="D6" s="23">
        <f t="shared" ref="D6:D9" si="0">F6+H6</f>
        <v>1536.18</v>
      </c>
      <c r="E6" s="67"/>
      <c r="F6" s="34">
        <v>1536.18</v>
      </c>
      <c r="G6" s="32"/>
      <c r="H6" s="35"/>
    </row>
    <row r="7" spans="1:8">
      <c r="A7" s="21">
        <v>2</v>
      </c>
      <c r="B7" s="22" t="s">
        <v>14</v>
      </c>
      <c r="C7" s="22"/>
      <c r="D7" s="23">
        <f t="shared" si="0"/>
        <v>946.045774678899</v>
      </c>
      <c r="E7" s="69">
        <v>0.088</v>
      </c>
      <c r="F7" s="34">
        <f>($F$5-$F$6)*E7</f>
        <v>930.40816</v>
      </c>
      <c r="G7" s="32">
        <v>0.0321100917431193</v>
      </c>
      <c r="H7" s="35">
        <f>$H$5*G7</f>
        <v>15.6376146788991</v>
      </c>
    </row>
    <row r="8" spans="1:8">
      <c r="A8" s="21">
        <v>3</v>
      </c>
      <c r="B8" s="22" t="s">
        <v>15</v>
      </c>
      <c r="C8" s="22"/>
      <c r="D8" s="23">
        <f t="shared" si="0"/>
        <v>1314.61110862385</v>
      </c>
      <c r="E8" s="69">
        <v>0.118</v>
      </c>
      <c r="F8" s="34">
        <f>($F$5-$F$6)*E8</f>
        <v>1247.59276</v>
      </c>
      <c r="G8" s="32">
        <v>0.137614678899083</v>
      </c>
      <c r="H8" s="35">
        <f>$H$5*G8</f>
        <v>67.0183486238534</v>
      </c>
    </row>
    <row r="9" spans="1:8">
      <c r="A9" s="21">
        <v>4</v>
      </c>
      <c r="B9" s="22" t="s">
        <v>16</v>
      </c>
      <c r="C9" s="22"/>
      <c r="D9" s="23">
        <f t="shared" si="0"/>
        <v>1040.91159816514</v>
      </c>
      <c r="E9" s="69">
        <v>0.09</v>
      </c>
      <c r="F9" s="34">
        <f>($F$5-$F$6)*E9</f>
        <v>951.5538</v>
      </c>
      <c r="G9" s="32">
        <v>0.18348623853211</v>
      </c>
      <c r="H9" s="35">
        <f>$H$5*G9</f>
        <v>89.3577981651376</v>
      </c>
    </row>
    <row r="10" spans="1:9">
      <c r="A10" s="21">
        <v>5</v>
      </c>
      <c r="B10" s="22" t="s">
        <v>17</v>
      </c>
      <c r="C10" s="22"/>
      <c r="D10" s="23">
        <f>F10+H10+I10</f>
        <v>1924.05661963303</v>
      </c>
      <c r="E10" s="69">
        <v>0.133</v>
      </c>
      <c r="F10" s="34">
        <f>($F$5-$F$6)*E10</f>
        <v>1406.18506</v>
      </c>
      <c r="G10" s="32">
        <v>0.036697247706422</v>
      </c>
      <c r="H10" s="35">
        <f>$H$5*G10</f>
        <v>17.8715596330275</v>
      </c>
      <c r="I10">
        <v>500</v>
      </c>
    </row>
    <row r="11" spans="1:8">
      <c r="A11" s="21">
        <v>6</v>
      </c>
      <c r="B11" s="22" t="s">
        <v>18</v>
      </c>
      <c r="C11" s="22"/>
      <c r="D11" s="23">
        <f t="shared" ref="D11:D18" si="1">F11+H11</f>
        <v>1200.39035944954</v>
      </c>
      <c r="E11" s="69">
        <v>0.111</v>
      </c>
      <c r="F11" s="34">
        <f>($F$5-$F$6)*E11</f>
        <v>1173.58302</v>
      </c>
      <c r="G11" s="32">
        <v>0.055045871559633</v>
      </c>
      <c r="H11" s="35">
        <f>$H$5*G11</f>
        <v>26.8073394495413</v>
      </c>
    </row>
    <row r="12" spans="1:8">
      <c r="A12" s="21">
        <v>7</v>
      </c>
      <c r="B12" s="22" t="s">
        <v>19</v>
      </c>
      <c r="C12" s="22"/>
      <c r="D12" s="23">
        <f t="shared" si="1"/>
        <v>1328.90123963303</v>
      </c>
      <c r="E12" s="69">
        <v>0.124</v>
      </c>
      <c r="F12" s="34">
        <f>($F$5-$F$6)*E12</f>
        <v>1311.02968</v>
      </c>
      <c r="G12" s="32">
        <v>0.036697247706422</v>
      </c>
      <c r="H12" s="35">
        <f>$H$5*G12</f>
        <v>17.8715596330275</v>
      </c>
    </row>
    <row r="13" spans="1:8">
      <c r="A13" s="21">
        <v>8</v>
      </c>
      <c r="B13" s="22" t="s">
        <v>20</v>
      </c>
      <c r="C13" s="22"/>
      <c r="D13" s="23">
        <f t="shared" si="1"/>
        <v>718.508529357798</v>
      </c>
      <c r="E13" s="69">
        <v>0.065</v>
      </c>
      <c r="F13" s="34">
        <f>($F$5-$F$6)*E13</f>
        <v>687.2333</v>
      </c>
      <c r="G13" s="32">
        <v>0.0642201834862385</v>
      </c>
      <c r="H13" s="35">
        <f>$H$5*G13</f>
        <v>31.2752293577981</v>
      </c>
    </row>
    <row r="14" spans="1:8">
      <c r="A14" s="21">
        <v>9</v>
      </c>
      <c r="B14" s="22" t="s">
        <v>21</v>
      </c>
      <c r="C14" s="22"/>
      <c r="D14" s="23">
        <f t="shared" si="1"/>
        <v>818.131799266055</v>
      </c>
      <c r="E14" s="69">
        <v>0.074</v>
      </c>
      <c r="F14" s="34">
        <f>($F$5-$F$6)*E14</f>
        <v>782.38868</v>
      </c>
      <c r="G14" s="32">
        <v>0.073394495412844</v>
      </c>
      <c r="H14" s="35">
        <f>$H$5*G14</f>
        <v>35.743119266055</v>
      </c>
    </row>
    <row r="15" spans="1:8">
      <c r="A15" s="21">
        <v>10</v>
      </c>
      <c r="B15" s="22" t="s">
        <v>22</v>
      </c>
      <c r="C15" s="22"/>
      <c r="D15" s="23">
        <f t="shared" si="1"/>
        <v>429.614634862385</v>
      </c>
      <c r="E15" s="69">
        <v>0.04</v>
      </c>
      <c r="F15" s="34">
        <f>($F$5-$F$6)*E15</f>
        <v>422.9128</v>
      </c>
      <c r="G15" s="32">
        <v>0.0137614678899083</v>
      </c>
      <c r="H15" s="35">
        <f>$H$5*G15</f>
        <v>6.70183486238534</v>
      </c>
    </row>
    <row r="16" spans="1:8">
      <c r="A16" s="21">
        <v>11</v>
      </c>
      <c r="B16" s="22" t="s">
        <v>23</v>
      </c>
      <c r="C16" s="22"/>
      <c r="D16" s="23">
        <f t="shared" si="1"/>
        <v>682.78664</v>
      </c>
      <c r="E16" s="69">
        <v>0.052</v>
      </c>
      <c r="F16" s="34">
        <f>($F$5-$F$6)*E16</f>
        <v>549.78664</v>
      </c>
      <c r="G16" s="32">
        <v>0.275229357798165</v>
      </c>
      <c r="H16" s="35">
        <v>133</v>
      </c>
    </row>
    <row r="17" spans="1:8">
      <c r="A17" s="21">
        <v>12</v>
      </c>
      <c r="B17" s="22" t="s">
        <v>24</v>
      </c>
      <c r="C17" s="22"/>
      <c r="D17" s="23">
        <f t="shared" si="1"/>
        <v>1154.1461</v>
      </c>
      <c r="E17" s="69">
        <v>0.105</v>
      </c>
      <c r="F17" s="34">
        <f>($F$5-$F$6)*E17</f>
        <v>1110.1461</v>
      </c>
      <c r="G17" s="32">
        <v>0.0917431192660551</v>
      </c>
      <c r="H17" s="35">
        <v>44</v>
      </c>
    </row>
    <row r="18" spans="1:8">
      <c r="A18" s="65">
        <v>13</v>
      </c>
      <c r="B18" s="26" t="s">
        <v>77</v>
      </c>
      <c r="C18" s="26"/>
      <c r="D18" s="23">
        <f t="shared" si="1"/>
        <v>12594</v>
      </c>
      <c r="E18" s="27">
        <f t="shared" ref="E18:G18" si="2">SUM(E6:E17)</f>
        <v>1</v>
      </c>
      <c r="F18" s="34">
        <f t="shared" si="2"/>
        <v>12109</v>
      </c>
      <c r="G18" s="27">
        <f t="shared" si="2"/>
        <v>1</v>
      </c>
      <c r="H18" s="34">
        <v>485</v>
      </c>
    </row>
  </sheetData>
  <mergeCells count="15">
    <mergeCell ref="A2:H2"/>
    <mergeCell ref="B3:C3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="85" zoomScaleNormal="85" workbookViewId="0">
      <selection activeCell="C35" sqref="C35"/>
    </sheetView>
  </sheetViews>
  <sheetFormatPr defaultColWidth="9" defaultRowHeight="15.75" outlineLevelCol="7"/>
  <cols>
    <col min="2" max="2" width="10.4833333333333" customWidth="1"/>
    <col min="3" max="3" width="14.125" style="1"/>
    <col min="4" max="4" width="19.1" style="2" customWidth="1"/>
    <col min="5" max="5" width="19.1" style="1" customWidth="1"/>
    <col min="6" max="6" width="19.1" style="3" customWidth="1"/>
    <col min="7" max="7" width="12.625" style="1"/>
    <col min="8" max="8" width="54.0416666666667" customWidth="1"/>
  </cols>
  <sheetData>
    <row r="1" ht="22.5" spans="1:3">
      <c r="A1" s="36" t="s">
        <v>68</v>
      </c>
      <c r="B1" s="37"/>
      <c r="C1" s="38"/>
    </row>
    <row r="2" ht="21" spans="1:7">
      <c r="A2" s="39" t="s">
        <v>194</v>
      </c>
      <c r="B2" s="40"/>
      <c r="C2" s="41"/>
      <c r="D2" s="42"/>
      <c r="E2" s="41"/>
      <c r="F2" s="42"/>
      <c r="G2" s="41"/>
    </row>
    <row r="3" ht="28.5" spans="1:8">
      <c r="A3" s="43" t="s">
        <v>70</v>
      </c>
      <c r="B3" s="44" t="s">
        <v>71</v>
      </c>
      <c r="C3" s="45" t="s">
        <v>72</v>
      </c>
      <c r="D3" s="14" t="s">
        <v>73</v>
      </c>
      <c r="E3" s="55" t="s">
        <v>6</v>
      </c>
      <c r="F3" s="29" t="s">
        <v>74</v>
      </c>
      <c r="G3" s="56" t="s">
        <v>7</v>
      </c>
      <c r="H3" s="57" t="s">
        <v>195</v>
      </c>
    </row>
    <row r="4" spans="1:8">
      <c r="A4" s="46"/>
      <c r="B4" s="46"/>
      <c r="C4" s="47"/>
      <c r="D4" s="17"/>
      <c r="E4" s="58"/>
      <c r="F4" s="32"/>
      <c r="G4" s="59"/>
      <c r="H4" s="60" t="s">
        <v>196</v>
      </c>
    </row>
    <row r="5" spans="1:8">
      <c r="A5" s="48" t="s">
        <v>76</v>
      </c>
      <c r="B5" s="49"/>
      <c r="C5" s="20">
        <v>2061</v>
      </c>
      <c r="D5" s="17"/>
      <c r="E5" s="61">
        <v>2045</v>
      </c>
      <c r="F5" s="32"/>
      <c r="G5" s="62">
        <f>'附表1-总表'!E151</f>
        <v>14</v>
      </c>
      <c r="H5" s="60"/>
    </row>
    <row r="6" spans="1:8">
      <c r="A6" s="50">
        <v>1</v>
      </c>
      <c r="B6" s="51" t="s">
        <v>13</v>
      </c>
      <c r="C6" s="23">
        <f t="shared" ref="C6:C12" si="0">E6+G6</f>
        <v>0</v>
      </c>
      <c r="D6" s="24"/>
      <c r="E6" s="61"/>
      <c r="F6" s="32"/>
      <c r="G6" s="62"/>
      <c r="H6" s="60"/>
    </row>
    <row r="7" spans="1:8">
      <c r="A7" s="50">
        <v>2</v>
      </c>
      <c r="B7" s="51" t="s">
        <v>197</v>
      </c>
      <c r="C7" s="23">
        <f t="shared" si="0"/>
        <v>733.8256</v>
      </c>
      <c r="D7" s="24">
        <v>0.2502</v>
      </c>
      <c r="E7" s="61">
        <v>732</v>
      </c>
      <c r="F7" s="32">
        <v>0.1304</v>
      </c>
      <c r="G7" s="62">
        <f>$G$5*F7</f>
        <v>1.8256</v>
      </c>
      <c r="H7" s="60"/>
    </row>
    <row r="8" spans="1:8">
      <c r="A8" s="50">
        <v>3</v>
      </c>
      <c r="B8" s="51" t="s">
        <v>198</v>
      </c>
      <c r="C8" s="23">
        <f t="shared" si="0"/>
        <v>0</v>
      </c>
      <c r="D8" s="24"/>
      <c r="E8" s="61"/>
      <c r="F8" s="32"/>
      <c r="G8" s="62"/>
      <c r="H8" s="60"/>
    </row>
    <row r="9" spans="1:8">
      <c r="A9" s="50">
        <v>4</v>
      </c>
      <c r="B9" s="52" t="s">
        <v>199</v>
      </c>
      <c r="C9" s="23">
        <f t="shared" si="0"/>
        <v>200.0872</v>
      </c>
      <c r="D9" s="24">
        <v>0.0682</v>
      </c>
      <c r="E9" s="61">
        <v>194</v>
      </c>
      <c r="F9" s="32">
        <v>0.4348</v>
      </c>
      <c r="G9" s="62">
        <f>$G$5*F9</f>
        <v>6.0872</v>
      </c>
      <c r="H9" s="60"/>
    </row>
    <row r="10" spans="1:8">
      <c r="A10" s="50">
        <v>5</v>
      </c>
      <c r="B10" s="52" t="s">
        <v>200</v>
      </c>
      <c r="C10" s="23">
        <f t="shared" si="0"/>
        <v>-914</v>
      </c>
      <c r="D10" s="24"/>
      <c r="E10" s="61">
        <v>-914</v>
      </c>
      <c r="F10" s="32"/>
      <c r="G10" s="62"/>
      <c r="H10" s="60"/>
    </row>
    <row r="11" spans="1:8">
      <c r="A11" s="50">
        <v>6</v>
      </c>
      <c r="B11" s="52" t="s">
        <v>201</v>
      </c>
      <c r="C11" s="23">
        <f t="shared" si="0"/>
        <v>2039.0872</v>
      </c>
      <c r="D11" s="24">
        <v>0.6817</v>
      </c>
      <c r="E11" s="61">
        <v>2033</v>
      </c>
      <c r="F11" s="32">
        <v>0.4348</v>
      </c>
      <c r="G11" s="62">
        <f>$G$5*F11</f>
        <v>6.0872</v>
      </c>
      <c r="H11" s="60"/>
    </row>
    <row r="12" spans="1:8">
      <c r="A12" s="50">
        <v>7</v>
      </c>
      <c r="B12" s="53" t="s">
        <v>77</v>
      </c>
      <c r="C12" s="23">
        <f t="shared" si="0"/>
        <v>2059</v>
      </c>
      <c r="D12" s="54">
        <f t="shared" ref="D12:G12" si="1">SUM(D6:D11)</f>
        <v>1.0001</v>
      </c>
      <c r="E12" s="61">
        <f t="shared" si="1"/>
        <v>2045</v>
      </c>
      <c r="F12" s="54">
        <v>1</v>
      </c>
      <c r="G12" s="61">
        <f t="shared" si="1"/>
        <v>14</v>
      </c>
      <c r="H12" s="60"/>
    </row>
  </sheetData>
  <mergeCells count="3">
    <mergeCell ref="A2:G2"/>
    <mergeCell ref="A5:B5"/>
    <mergeCell ref="H4:H1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zoomScale="85" zoomScaleNormal="85" workbookViewId="0">
      <selection activeCell="C35" sqref="C35"/>
    </sheetView>
  </sheetViews>
  <sheetFormatPr defaultColWidth="9" defaultRowHeight="15.75" outlineLevelCol="6"/>
  <cols>
    <col min="2" max="2" width="10.4833333333333" customWidth="1"/>
    <col min="3" max="3" width="14.125" style="1"/>
    <col min="4" max="4" width="19.1" style="2" customWidth="1"/>
    <col min="5" max="5" width="19.1" style="1" customWidth="1"/>
    <col min="6" max="6" width="19.1" style="3" customWidth="1"/>
    <col min="7" max="7" width="12.625" style="1"/>
  </cols>
  <sheetData>
    <row r="1" ht="22.5" spans="1:3">
      <c r="A1" s="4" t="s">
        <v>68</v>
      </c>
      <c r="B1" s="5"/>
      <c r="C1" s="6"/>
    </row>
    <row r="2" ht="21" spans="1:7">
      <c r="A2" s="7" t="s">
        <v>202</v>
      </c>
      <c r="B2" s="8"/>
      <c r="C2" s="9"/>
      <c r="D2" s="10"/>
      <c r="E2" s="9"/>
      <c r="F2" s="10"/>
      <c r="G2" s="9"/>
    </row>
    <row r="3" ht="28.5" spans="1:7">
      <c r="A3" s="11" t="s">
        <v>70</v>
      </c>
      <c r="B3" s="12" t="s">
        <v>71</v>
      </c>
      <c r="C3" s="13" t="s">
        <v>72</v>
      </c>
      <c r="D3" s="14" t="s">
        <v>73</v>
      </c>
      <c r="E3" s="28" t="s">
        <v>6</v>
      </c>
      <c r="F3" s="29" t="s">
        <v>74</v>
      </c>
      <c r="G3" s="30" t="s">
        <v>7</v>
      </c>
    </row>
    <row r="4" spans="1:7">
      <c r="A4" s="15"/>
      <c r="B4" s="15"/>
      <c r="C4" s="16"/>
      <c r="D4" s="17"/>
      <c r="E4" s="31"/>
      <c r="F4" s="32"/>
      <c r="G4" s="33"/>
    </row>
    <row r="5" spans="1:7">
      <c r="A5" s="18" t="s">
        <v>76</v>
      </c>
      <c r="B5" s="19"/>
      <c r="C5" s="20" t="e">
        <f>'附表1-总表'!#REF!</f>
        <v>#REF!</v>
      </c>
      <c r="D5" s="17"/>
      <c r="E5" s="34">
        <f>'附表1-总表'!D158</f>
        <v>870</v>
      </c>
      <c r="F5" s="32"/>
      <c r="G5" s="35">
        <f>'附表1-总表'!E158</f>
        <v>175.771673009121</v>
      </c>
    </row>
    <row r="6" spans="1:7">
      <c r="A6" s="21">
        <v>1</v>
      </c>
      <c r="B6" s="22" t="s">
        <v>13</v>
      </c>
      <c r="C6" s="23">
        <f t="shared" ref="C6:C11" si="0">E6+G6</f>
        <v>11</v>
      </c>
      <c r="D6" s="24">
        <v>0.006</v>
      </c>
      <c r="E6" s="34">
        <v>5</v>
      </c>
      <c r="F6" s="32">
        <v>0.032</v>
      </c>
      <c r="G6" s="35">
        <v>6</v>
      </c>
    </row>
    <row r="7" spans="1:7">
      <c r="A7" s="21">
        <v>2</v>
      </c>
      <c r="B7" s="22" t="s">
        <v>203</v>
      </c>
      <c r="C7" s="23">
        <f t="shared" si="0"/>
        <v>317</v>
      </c>
      <c r="D7" s="24">
        <v>0.332</v>
      </c>
      <c r="E7" s="34">
        <v>288</v>
      </c>
      <c r="F7" s="32">
        <v>0.165</v>
      </c>
      <c r="G7" s="35">
        <v>29</v>
      </c>
    </row>
    <row r="8" spans="1:7">
      <c r="A8" s="21">
        <v>3</v>
      </c>
      <c r="B8" s="22" t="s">
        <v>204</v>
      </c>
      <c r="C8" s="23">
        <f t="shared" si="0"/>
        <v>228</v>
      </c>
      <c r="D8" s="24">
        <v>0.18</v>
      </c>
      <c r="E8" s="34">
        <v>156</v>
      </c>
      <c r="F8" s="32">
        <v>0.408</v>
      </c>
      <c r="G8" s="35">
        <v>72</v>
      </c>
    </row>
    <row r="9" spans="1:7">
      <c r="A9" s="21">
        <v>4</v>
      </c>
      <c r="B9" s="25" t="s">
        <v>205</v>
      </c>
      <c r="C9" s="23">
        <f t="shared" si="0"/>
        <v>307</v>
      </c>
      <c r="D9" s="24">
        <v>0.327</v>
      </c>
      <c r="E9" s="34">
        <v>284</v>
      </c>
      <c r="F9" s="32">
        <v>0.132</v>
      </c>
      <c r="G9" s="35">
        <v>23</v>
      </c>
    </row>
    <row r="10" spans="1:7">
      <c r="A10" s="21">
        <v>5</v>
      </c>
      <c r="B10" s="25" t="s">
        <v>206</v>
      </c>
      <c r="C10" s="23">
        <f t="shared" si="0"/>
        <v>127</v>
      </c>
      <c r="D10" s="24">
        <v>0.127</v>
      </c>
      <c r="E10" s="34">
        <v>110</v>
      </c>
      <c r="F10" s="32">
        <v>0.099</v>
      </c>
      <c r="G10" s="35">
        <v>17</v>
      </c>
    </row>
    <row r="11" spans="1:7">
      <c r="A11" s="21">
        <v>6</v>
      </c>
      <c r="B11" s="25" t="s">
        <v>207</v>
      </c>
      <c r="C11" s="23">
        <f t="shared" si="0"/>
        <v>53</v>
      </c>
      <c r="D11" s="24">
        <v>0.028</v>
      </c>
      <c r="E11" s="34">
        <v>24</v>
      </c>
      <c r="F11" s="32">
        <v>0.164</v>
      </c>
      <c r="G11" s="35">
        <v>29</v>
      </c>
    </row>
    <row r="12" spans="1:7">
      <c r="A12" s="21">
        <v>7</v>
      </c>
      <c r="B12" s="26" t="s">
        <v>77</v>
      </c>
      <c r="C12" s="23">
        <f t="shared" ref="C12:G12" si="1">SUM(C6:C11)</f>
        <v>1043</v>
      </c>
      <c r="D12" s="27">
        <f t="shared" si="1"/>
        <v>1</v>
      </c>
      <c r="E12" s="34">
        <f t="shared" si="1"/>
        <v>867</v>
      </c>
      <c r="F12" s="27">
        <v>1</v>
      </c>
      <c r="G12" s="34">
        <f t="shared" si="1"/>
        <v>176</v>
      </c>
    </row>
  </sheetData>
  <mergeCells count="2">
    <mergeCell ref="A2:G2"/>
    <mergeCell ref="A5:B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zoomScale="85" zoomScaleNormal="85" workbookViewId="0">
      <selection activeCell="C35" sqref="C35"/>
    </sheetView>
  </sheetViews>
  <sheetFormatPr defaultColWidth="9" defaultRowHeight="15.75" outlineLevelCol="7"/>
  <cols>
    <col min="4" max="4" width="14.125" style="1"/>
    <col min="5" max="5" width="19.1" customWidth="1"/>
    <col min="6" max="6" width="19.1" style="1" customWidth="1"/>
    <col min="7" max="7" width="19.1" style="3" customWidth="1"/>
    <col min="8" max="8" width="12.625" style="1"/>
  </cols>
  <sheetData>
    <row r="1" ht="22.5" spans="1:4">
      <c r="A1" s="4" t="s">
        <v>68</v>
      </c>
      <c r="B1" s="5"/>
      <c r="C1" s="5"/>
      <c r="D1" s="6"/>
    </row>
    <row r="2" ht="21" spans="1:8">
      <c r="A2" s="7" t="s">
        <v>78</v>
      </c>
      <c r="B2" s="8"/>
      <c r="C2" s="8"/>
      <c r="D2" s="9"/>
      <c r="E2" s="8"/>
      <c r="F2" s="9"/>
      <c r="G2" s="10"/>
      <c r="H2" s="9"/>
    </row>
    <row r="3" ht="28.5" spans="1:8">
      <c r="A3" s="11" t="s">
        <v>70</v>
      </c>
      <c r="B3" s="12" t="s">
        <v>71</v>
      </c>
      <c r="C3" s="11"/>
      <c r="D3" s="13" t="s">
        <v>72</v>
      </c>
      <c r="E3" s="66" t="s">
        <v>73</v>
      </c>
      <c r="F3" s="28" t="s">
        <v>6</v>
      </c>
      <c r="G3" s="29" t="s">
        <v>74</v>
      </c>
      <c r="H3" s="30" t="s">
        <v>7</v>
      </c>
    </row>
    <row r="4" spans="1:8">
      <c r="A4" s="15"/>
      <c r="B4" s="15"/>
      <c r="C4" s="63"/>
      <c r="D4" s="16"/>
      <c r="E4" s="17"/>
      <c r="F4" s="31"/>
      <c r="G4" s="32"/>
      <c r="H4" s="33"/>
    </row>
    <row r="5" spans="1:8">
      <c r="A5" s="15"/>
      <c r="B5" s="64" t="s">
        <v>76</v>
      </c>
      <c r="C5" s="63"/>
      <c r="D5" s="20" t="e">
        <f>'附表1-总表'!#REF!</f>
        <v>#REF!</v>
      </c>
      <c r="E5" s="17"/>
      <c r="F5" s="34">
        <f>'附表1-总表'!D20</f>
        <v>1652</v>
      </c>
      <c r="G5" s="32"/>
      <c r="H5" s="35">
        <f>'附表1-总表'!E20</f>
        <v>40</v>
      </c>
    </row>
    <row r="6" spans="1:8">
      <c r="A6" s="21">
        <v>1</v>
      </c>
      <c r="B6" s="22" t="s">
        <v>13</v>
      </c>
      <c r="C6" s="22"/>
      <c r="D6" s="23">
        <f t="shared" ref="D6:D11" si="0">F6+H6</f>
        <v>607</v>
      </c>
      <c r="E6" s="24">
        <f>F6/$F$5</f>
        <v>0.367433414043584</v>
      </c>
      <c r="F6" s="34">
        <v>607</v>
      </c>
      <c r="G6" s="32"/>
      <c r="H6" s="35"/>
    </row>
    <row r="7" spans="1:8">
      <c r="A7" s="21">
        <v>2</v>
      </c>
      <c r="B7" s="22" t="s">
        <v>79</v>
      </c>
      <c r="C7" s="22"/>
      <c r="D7" s="23">
        <f t="shared" si="0"/>
        <v>321.2</v>
      </c>
      <c r="E7" s="24">
        <f>F7/$F$5</f>
        <v>0.186440677966102</v>
      </c>
      <c r="F7" s="34">
        <v>308</v>
      </c>
      <c r="G7" s="32">
        <v>0.33</v>
      </c>
      <c r="H7" s="35">
        <f>$H$5*G7</f>
        <v>13.2</v>
      </c>
    </row>
    <row r="8" spans="1:8">
      <c r="A8" s="21">
        <v>3</v>
      </c>
      <c r="B8" s="22" t="s">
        <v>80</v>
      </c>
      <c r="C8" s="22"/>
      <c r="D8" s="23">
        <f t="shared" si="0"/>
        <v>320.8</v>
      </c>
      <c r="E8" s="24">
        <f>F8/$F$5</f>
        <v>0.177966101694915</v>
      </c>
      <c r="F8" s="34">
        <v>294</v>
      </c>
      <c r="G8" s="32">
        <v>0.67</v>
      </c>
      <c r="H8" s="35">
        <f>$H$5*G8</f>
        <v>26.8</v>
      </c>
    </row>
    <row r="9" spans="1:8">
      <c r="A9" s="21">
        <v>4</v>
      </c>
      <c r="B9" s="22" t="s">
        <v>81</v>
      </c>
      <c r="C9" s="22"/>
      <c r="D9" s="23">
        <f t="shared" si="0"/>
        <v>101</v>
      </c>
      <c r="E9" s="24">
        <f>F9/$F$5</f>
        <v>0.061138014527845</v>
      </c>
      <c r="F9" s="34">
        <v>101</v>
      </c>
      <c r="G9" s="32"/>
      <c r="H9" s="35"/>
    </row>
    <row r="10" spans="1:8">
      <c r="A10" s="21">
        <v>5</v>
      </c>
      <c r="B10" s="22" t="s">
        <v>82</v>
      </c>
      <c r="C10" s="22"/>
      <c r="D10" s="23">
        <f t="shared" si="0"/>
        <v>337</v>
      </c>
      <c r="E10" s="24">
        <f>F10/$F$5</f>
        <v>0.203995157384988</v>
      </c>
      <c r="F10" s="34">
        <v>337</v>
      </c>
      <c r="G10" s="32"/>
      <c r="H10" s="35"/>
    </row>
    <row r="11" spans="1:8">
      <c r="A11" s="65">
        <v>6</v>
      </c>
      <c r="B11" s="26" t="s">
        <v>77</v>
      </c>
      <c r="C11" s="26"/>
      <c r="D11" s="23">
        <f t="shared" si="0"/>
        <v>1687</v>
      </c>
      <c r="E11" s="27">
        <f t="shared" ref="E11:G11" si="1">SUM(E6:E10)</f>
        <v>0.996973365617433</v>
      </c>
      <c r="F11" s="34">
        <f t="shared" si="1"/>
        <v>1647</v>
      </c>
      <c r="G11" s="27">
        <f t="shared" si="1"/>
        <v>1</v>
      </c>
      <c r="H11" s="34">
        <f>SUM(H7:H10)</f>
        <v>40</v>
      </c>
    </row>
  </sheetData>
  <mergeCells count="8">
    <mergeCell ref="A2:H2"/>
    <mergeCell ref="B3:C3"/>
    <mergeCell ref="B6:C6"/>
    <mergeCell ref="B7:C7"/>
    <mergeCell ref="B8:C8"/>
    <mergeCell ref="B9:C9"/>
    <mergeCell ref="B10:C10"/>
    <mergeCell ref="B11:C1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zoomScale="85" zoomScaleNormal="85" workbookViewId="0">
      <selection activeCell="C35" sqref="C35"/>
    </sheetView>
  </sheetViews>
  <sheetFormatPr defaultColWidth="9" defaultRowHeight="15.75" outlineLevelCol="7"/>
  <cols>
    <col min="4" max="4" width="14.125" style="1"/>
    <col min="5" max="5" width="19.1" customWidth="1"/>
    <col min="6" max="6" width="19.1" style="1" customWidth="1"/>
    <col min="7" max="7" width="19.1" style="3" customWidth="1"/>
    <col min="8" max="8" width="12.625" style="1"/>
  </cols>
  <sheetData>
    <row r="1" ht="22.5" spans="1:4">
      <c r="A1" s="4" t="s">
        <v>68</v>
      </c>
      <c r="B1" s="5"/>
      <c r="C1" s="5"/>
      <c r="D1" s="6"/>
    </row>
    <row r="2" ht="21" spans="1:8">
      <c r="A2" s="7" t="s">
        <v>83</v>
      </c>
      <c r="B2" s="8"/>
      <c r="C2" s="8"/>
      <c r="D2" s="9"/>
      <c r="E2" s="8"/>
      <c r="F2" s="9"/>
      <c r="G2" s="10"/>
      <c r="H2" s="9"/>
    </row>
    <row r="3" ht="28.5" spans="1:8">
      <c r="A3" s="11" t="s">
        <v>70</v>
      </c>
      <c r="B3" s="12" t="s">
        <v>71</v>
      </c>
      <c r="C3" s="11"/>
      <c r="D3" s="13" t="s">
        <v>72</v>
      </c>
      <c r="E3" s="66" t="s">
        <v>73</v>
      </c>
      <c r="F3" s="28" t="s">
        <v>6</v>
      </c>
      <c r="G3" s="29" t="s">
        <v>74</v>
      </c>
      <c r="H3" s="30" t="s">
        <v>7</v>
      </c>
    </row>
    <row r="4" spans="1:8">
      <c r="A4" s="15"/>
      <c r="B4" s="15"/>
      <c r="C4" s="63"/>
      <c r="D4" s="16"/>
      <c r="E4" s="67"/>
      <c r="F4" s="31"/>
      <c r="G4" s="32"/>
      <c r="H4" s="33"/>
    </row>
    <row r="5" spans="1:8">
      <c r="A5" s="15"/>
      <c r="B5" s="64" t="s">
        <v>76</v>
      </c>
      <c r="C5" s="63"/>
      <c r="D5" s="20" t="e">
        <f>'附表1-总表'!#REF!</f>
        <v>#REF!</v>
      </c>
      <c r="E5" s="68"/>
      <c r="F5" s="34">
        <f>'附表1-总表'!D26</f>
        <v>3326</v>
      </c>
      <c r="G5" s="32"/>
      <c r="H5" s="35">
        <f>'附表1-总表'!E26</f>
        <v>196</v>
      </c>
    </row>
    <row r="6" spans="1:8">
      <c r="A6" s="21">
        <v>1</v>
      </c>
      <c r="B6" s="22" t="s">
        <v>13</v>
      </c>
      <c r="C6" s="22"/>
      <c r="D6" s="23">
        <f t="shared" ref="D6:D11" si="0">F6+H6</f>
        <v>727.242</v>
      </c>
      <c r="E6" s="69">
        <v>0.215</v>
      </c>
      <c r="F6" s="34">
        <f>($F$5)*E6</f>
        <v>715.09</v>
      </c>
      <c r="G6" s="32">
        <v>0.062</v>
      </c>
      <c r="H6" s="35">
        <f>$H$5*G6</f>
        <v>12.152</v>
      </c>
    </row>
    <row r="7" spans="1:8">
      <c r="A7" s="21">
        <v>2</v>
      </c>
      <c r="B7" s="22" t="s">
        <v>84</v>
      </c>
      <c r="C7" s="22"/>
      <c r="D7" s="23">
        <v>520</v>
      </c>
      <c r="E7" s="69">
        <v>0.153</v>
      </c>
      <c r="F7" s="34">
        <f>($F$5)*E7</f>
        <v>508.878</v>
      </c>
      <c r="G7" s="32">
        <v>0.069</v>
      </c>
      <c r="H7" s="35">
        <f>$H$5*G7</f>
        <v>13.524</v>
      </c>
    </row>
    <row r="8" spans="1:8">
      <c r="A8" s="21">
        <v>3</v>
      </c>
      <c r="B8" s="22" t="s">
        <v>85</v>
      </c>
      <c r="C8" s="22"/>
      <c r="D8" s="23">
        <f t="shared" si="0"/>
        <v>495.806</v>
      </c>
      <c r="E8" s="69">
        <v>0.143</v>
      </c>
      <c r="F8" s="34">
        <f>($F$5)*E8</f>
        <v>475.618</v>
      </c>
      <c r="G8" s="32">
        <v>0.103</v>
      </c>
      <c r="H8" s="35">
        <f>$H$5*G8</f>
        <v>20.188</v>
      </c>
    </row>
    <row r="9" spans="1:8">
      <c r="A9" s="21">
        <v>4</v>
      </c>
      <c r="B9" s="22" t="s">
        <v>86</v>
      </c>
      <c r="C9" s="22"/>
      <c r="D9" s="23">
        <v>221</v>
      </c>
      <c r="E9" s="69">
        <v>0.065</v>
      </c>
      <c r="F9" s="34">
        <f>($F$5)*E9</f>
        <v>216.19</v>
      </c>
      <c r="G9" s="32">
        <v>0.025</v>
      </c>
      <c r="H9" s="35">
        <f>$H$5*G9</f>
        <v>4.9</v>
      </c>
    </row>
    <row r="10" spans="1:8">
      <c r="A10" s="21">
        <v>5</v>
      </c>
      <c r="B10" s="25" t="s">
        <v>87</v>
      </c>
      <c r="C10" s="71"/>
      <c r="D10" s="23">
        <f t="shared" si="0"/>
        <v>491.868</v>
      </c>
      <c r="E10" s="69">
        <v>0.146</v>
      </c>
      <c r="F10" s="34">
        <f>($F$5)*E10</f>
        <v>485.596</v>
      </c>
      <c r="G10" s="32">
        <v>0.032</v>
      </c>
      <c r="H10" s="35">
        <f>$H$5*G10</f>
        <v>6.272</v>
      </c>
    </row>
    <row r="11" spans="1:8">
      <c r="A11" s="21">
        <v>6</v>
      </c>
      <c r="B11" s="25" t="s">
        <v>88</v>
      </c>
      <c r="C11" s="71"/>
      <c r="D11" s="23">
        <f t="shared" si="0"/>
        <v>577.954</v>
      </c>
      <c r="E11" s="69">
        <v>0.139</v>
      </c>
      <c r="F11" s="34">
        <f>($F$5)*E11</f>
        <v>462.314</v>
      </c>
      <c r="G11" s="32">
        <v>0.59</v>
      </c>
      <c r="H11" s="35">
        <f>$H$5*G11</f>
        <v>115.64</v>
      </c>
    </row>
    <row r="12" spans="1:8">
      <c r="A12" s="21">
        <v>7</v>
      </c>
      <c r="B12" s="25" t="s">
        <v>89</v>
      </c>
      <c r="C12" s="71"/>
      <c r="D12" s="23">
        <v>343</v>
      </c>
      <c r="E12" s="69">
        <v>0.097</v>
      </c>
      <c r="F12" s="34">
        <f>($F$5)*E12</f>
        <v>322.622</v>
      </c>
      <c r="G12" s="32">
        <v>0.106</v>
      </c>
      <c r="H12" s="35">
        <f>$H$5*G12</f>
        <v>20.776</v>
      </c>
    </row>
    <row r="13" spans="1:8">
      <c r="A13" s="21">
        <v>8</v>
      </c>
      <c r="B13" s="22" t="s">
        <v>90</v>
      </c>
      <c r="C13" s="22"/>
      <c r="D13" s="23">
        <f>F13+H13</f>
        <v>142.24</v>
      </c>
      <c r="E13" s="69">
        <v>0.042</v>
      </c>
      <c r="F13" s="34">
        <f>($F$5)*E13</f>
        <v>139.692</v>
      </c>
      <c r="G13" s="32">
        <v>0.013</v>
      </c>
      <c r="H13" s="35">
        <f>$H$5*G13</f>
        <v>2.548</v>
      </c>
    </row>
    <row r="14" spans="1:8">
      <c r="A14" s="65">
        <v>9</v>
      </c>
      <c r="B14" s="26" t="s">
        <v>77</v>
      </c>
      <c r="C14" s="26"/>
      <c r="D14" s="23">
        <f t="shared" ref="D14:H14" si="1">SUM(D6:D13)</f>
        <v>3519.11</v>
      </c>
      <c r="E14" s="27">
        <f t="shared" si="1"/>
        <v>1</v>
      </c>
      <c r="F14" s="34">
        <f t="shared" si="1"/>
        <v>3326</v>
      </c>
      <c r="G14" s="27">
        <f t="shared" si="1"/>
        <v>1</v>
      </c>
      <c r="H14" s="34">
        <f t="shared" si="1"/>
        <v>196</v>
      </c>
    </row>
  </sheetData>
  <mergeCells count="11">
    <mergeCell ref="A2:H2"/>
    <mergeCell ref="B3:C3"/>
    <mergeCell ref="B6:C6"/>
    <mergeCell ref="B7:C7"/>
    <mergeCell ref="B8:C8"/>
    <mergeCell ref="B9:C9"/>
    <mergeCell ref="B10:C10"/>
    <mergeCell ref="B11:C11"/>
    <mergeCell ref="B12:C12"/>
    <mergeCell ref="B13:C13"/>
    <mergeCell ref="B14:C14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="85" zoomScaleNormal="85" workbookViewId="0">
      <selection activeCell="C35" sqref="C35"/>
    </sheetView>
  </sheetViews>
  <sheetFormatPr defaultColWidth="9" defaultRowHeight="15.75" outlineLevelCol="7"/>
  <cols>
    <col min="4" max="4" width="14.125" style="1"/>
    <col min="5" max="5" width="19.1" customWidth="1"/>
    <col min="6" max="6" width="19.1" style="1" customWidth="1"/>
    <col min="7" max="7" width="19.1" style="3" customWidth="1"/>
    <col min="8" max="8" width="12.625" style="1"/>
  </cols>
  <sheetData>
    <row r="1" ht="22.5" spans="1:4">
      <c r="A1" s="4" t="s">
        <v>68</v>
      </c>
      <c r="B1" s="5"/>
      <c r="C1" s="5"/>
      <c r="D1" s="6"/>
    </row>
    <row r="2" ht="21" spans="1:8">
      <c r="A2" s="7" t="s">
        <v>91</v>
      </c>
      <c r="B2" s="8"/>
      <c r="C2" s="8"/>
      <c r="D2" s="9"/>
      <c r="E2" s="8"/>
      <c r="F2" s="9"/>
      <c r="G2" s="10"/>
      <c r="H2" s="9"/>
    </row>
    <row r="3" ht="28.5" spans="1:8">
      <c r="A3" s="11" t="s">
        <v>70</v>
      </c>
      <c r="B3" s="12" t="s">
        <v>71</v>
      </c>
      <c r="C3" s="11"/>
      <c r="D3" s="13" t="s">
        <v>72</v>
      </c>
      <c r="E3" s="66" t="s">
        <v>73</v>
      </c>
      <c r="F3" s="28" t="s">
        <v>6</v>
      </c>
      <c r="G3" s="29" t="s">
        <v>74</v>
      </c>
      <c r="H3" s="30" t="s">
        <v>7</v>
      </c>
    </row>
    <row r="4" spans="1:8">
      <c r="A4" s="15"/>
      <c r="B4" s="15"/>
      <c r="C4" s="63"/>
      <c r="D4" s="16"/>
      <c r="E4" s="67"/>
      <c r="F4" s="31"/>
      <c r="G4" s="32"/>
      <c r="H4" s="33"/>
    </row>
    <row r="5" spans="1:8">
      <c r="A5" s="15"/>
      <c r="B5" s="64" t="s">
        <v>76</v>
      </c>
      <c r="C5" s="63"/>
      <c r="D5" s="20" t="e">
        <f>'附表1-总表'!#REF!</f>
        <v>#REF!</v>
      </c>
      <c r="E5" s="68"/>
      <c r="F5" s="34">
        <f>'附表1-总表'!D35</f>
        <v>7436</v>
      </c>
      <c r="G5" s="32"/>
      <c r="H5" s="35">
        <f>'附表1-总表'!E35</f>
        <v>114</v>
      </c>
    </row>
    <row r="6" spans="1:8">
      <c r="A6" s="21">
        <v>1</v>
      </c>
      <c r="B6" s="22" t="s">
        <v>13</v>
      </c>
      <c r="C6" s="22"/>
      <c r="D6" s="23">
        <v>600</v>
      </c>
      <c r="E6" s="67"/>
      <c r="F6" s="34">
        <v>600</v>
      </c>
      <c r="G6" s="32"/>
      <c r="H6" s="35"/>
    </row>
    <row r="7" spans="1:8">
      <c r="A7" s="21">
        <v>2</v>
      </c>
      <c r="B7" s="22" t="s">
        <v>92</v>
      </c>
      <c r="C7" s="22"/>
      <c r="D7" s="23">
        <f t="shared" ref="D7:D11" si="0">F7+H7</f>
        <v>755</v>
      </c>
      <c r="E7" s="69">
        <v>0.11</v>
      </c>
      <c r="F7" s="34">
        <v>750</v>
      </c>
      <c r="G7" s="32">
        <v>0.04</v>
      </c>
      <c r="H7" s="35">
        <v>5</v>
      </c>
    </row>
    <row r="8" spans="1:8">
      <c r="A8" s="21">
        <v>3</v>
      </c>
      <c r="B8" s="22" t="s">
        <v>93</v>
      </c>
      <c r="C8" s="22"/>
      <c r="D8" s="23">
        <f t="shared" si="0"/>
        <v>1904</v>
      </c>
      <c r="E8" s="69">
        <v>0.27</v>
      </c>
      <c r="F8" s="34">
        <v>1840</v>
      </c>
      <c r="G8" s="32">
        <v>0.57</v>
      </c>
      <c r="H8" s="35">
        <v>64</v>
      </c>
    </row>
    <row r="9" spans="1:8">
      <c r="A9" s="21">
        <v>4</v>
      </c>
      <c r="B9" s="22" t="s">
        <v>94</v>
      </c>
      <c r="C9" s="22"/>
      <c r="D9" s="23">
        <f t="shared" si="0"/>
        <v>1911</v>
      </c>
      <c r="E9" s="69">
        <v>0.28</v>
      </c>
      <c r="F9" s="34">
        <v>1908</v>
      </c>
      <c r="G9" s="32">
        <v>0.03</v>
      </c>
      <c r="H9" s="35">
        <v>3</v>
      </c>
    </row>
    <row r="10" spans="1:8">
      <c r="A10" s="21">
        <v>5</v>
      </c>
      <c r="B10" s="22" t="s">
        <v>95</v>
      </c>
      <c r="C10" s="22"/>
      <c r="D10" s="23">
        <f t="shared" si="0"/>
        <v>613</v>
      </c>
      <c r="E10" s="69">
        <v>0.09</v>
      </c>
      <c r="F10" s="34">
        <v>613</v>
      </c>
      <c r="G10" s="32"/>
      <c r="H10" s="35"/>
    </row>
    <row r="11" spans="1:8">
      <c r="A11" s="21">
        <v>6</v>
      </c>
      <c r="B11" s="22" t="s">
        <v>96</v>
      </c>
      <c r="C11" s="22"/>
      <c r="D11" s="23">
        <f t="shared" si="0"/>
        <v>1744</v>
      </c>
      <c r="E11" s="69">
        <v>0.25</v>
      </c>
      <c r="F11" s="34">
        <v>1703</v>
      </c>
      <c r="G11" s="32">
        <v>0.36</v>
      </c>
      <c r="H11" s="35">
        <v>41</v>
      </c>
    </row>
    <row r="12" spans="1:8">
      <c r="A12" s="65">
        <v>7</v>
      </c>
      <c r="B12" s="26" t="s">
        <v>77</v>
      </c>
      <c r="C12" s="26"/>
      <c r="D12" s="23">
        <f t="shared" ref="D12:G12" si="1">SUM(D6:D11)</f>
        <v>7527</v>
      </c>
      <c r="E12" s="70">
        <f t="shared" si="1"/>
        <v>1</v>
      </c>
      <c r="F12" s="34">
        <f t="shared" si="1"/>
        <v>7414</v>
      </c>
      <c r="G12" s="27">
        <f t="shared" si="1"/>
        <v>1</v>
      </c>
      <c r="H12" s="34">
        <f>SUM(H7:H11)</f>
        <v>113</v>
      </c>
    </row>
  </sheetData>
  <mergeCells count="9">
    <mergeCell ref="A2:H2"/>
    <mergeCell ref="B3:C3"/>
    <mergeCell ref="B6:C6"/>
    <mergeCell ref="B7:C7"/>
    <mergeCell ref="B8:C8"/>
    <mergeCell ref="B9:C9"/>
    <mergeCell ref="B10:C10"/>
    <mergeCell ref="B11:C11"/>
    <mergeCell ref="B12:C1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zoomScale="85" zoomScaleNormal="85" workbookViewId="0">
      <selection activeCell="C35" sqref="C35"/>
    </sheetView>
  </sheetViews>
  <sheetFormatPr defaultColWidth="9" defaultRowHeight="15.75" outlineLevelCol="6"/>
  <cols>
    <col min="3" max="3" width="14.125" style="1"/>
    <col min="4" max="4" width="19.1" customWidth="1"/>
    <col min="5" max="5" width="19.1" style="1" customWidth="1"/>
    <col min="6" max="6" width="19.1" style="3" customWidth="1"/>
    <col min="7" max="7" width="12.625" style="1"/>
  </cols>
  <sheetData>
    <row r="1" ht="22.5" spans="1:3">
      <c r="A1" s="4" t="s">
        <v>68</v>
      </c>
      <c r="B1" s="5"/>
      <c r="C1" s="6"/>
    </row>
    <row r="2" ht="21" spans="1:7">
      <c r="A2" s="7" t="s">
        <v>97</v>
      </c>
      <c r="B2" s="8"/>
      <c r="C2" s="9"/>
      <c r="D2" s="8"/>
      <c r="E2" s="9"/>
      <c r="F2" s="10"/>
      <c r="G2" s="9"/>
    </row>
    <row r="3" ht="28.5" spans="1:7">
      <c r="A3" s="11" t="s">
        <v>70</v>
      </c>
      <c r="B3" s="12" t="s">
        <v>71</v>
      </c>
      <c r="C3" s="13" t="s">
        <v>72</v>
      </c>
      <c r="D3" s="66" t="s">
        <v>73</v>
      </c>
      <c r="E3" s="28" t="s">
        <v>6</v>
      </c>
      <c r="F3" s="29" t="s">
        <v>74</v>
      </c>
      <c r="G3" s="30" t="s">
        <v>7</v>
      </c>
    </row>
    <row r="4" spans="1:7">
      <c r="A4" s="15"/>
      <c r="B4" s="15"/>
      <c r="C4" s="16"/>
      <c r="D4" s="67"/>
      <c r="E4" s="31"/>
      <c r="F4" s="32"/>
      <c r="G4" s="33"/>
    </row>
    <row r="5" spans="1:7">
      <c r="A5" s="18" t="s">
        <v>76</v>
      </c>
      <c r="B5" s="19"/>
      <c r="C5" s="20" t="e">
        <f>'附表1-总表'!#REF!</f>
        <v>#REF!</v>
      </c>
      <c r="D5" s="68"/>
      <c r="E5" s="34">
        <f>'附表1-总表'!D42</f>
        <v>767</v>
      </c>
      <c r="F5" s="32"/>
      <c r="G5" s="35">
        <f>'附表1-总表'!E42</f>
        <v>278</v>
      </c>
    </row>
    <row r="6" spans="1:7">
      <c r="A6" s="21">
        <v>1</v>
      </c>
      <c r="B6" s="22" t="s">
        <v>98</v>
      </c>
      <c r="C6" s="23">
        <f t="shared" ref="C6:C15" si="0">E6+G6</f>
        <v>185</v>
      </c>
      <c r="D6" s="69">
        <v>0.184</v>
      </c>
      <c r="E6" s="34">
        <v>141</v>
      </c>
      <c r="F6" s="32">
        <v>0.1595</v>
      </c>
      <c r="G6" s="35">
        <v>44</v>
      </c>
    </row>
    <row r="7" spans="1:7">
      <c r="A7" s="21">
        <v>2</v>
      </c>
      <c r="B7" s="22" t="s">
        <v>99</v>
      </c>
      <c r="C7" s="23">
        <f t="shared" si="0"/>
        <v>189</v>
      </c>
      <c r="D7" s="69">
        <v>0.223</v>
      </c>
      <c r="E7" s="34">
        <v>171</v>
      </c>
      <c r="F7" s="32">
        <v>0.0665</v>
      </c>
      <c r="G7" s="35">
        <v>18</v>
      </c>
    </row>
    <row r="8" spans="1:7">
      <c r="A8" s="21">
        <v>3</v>
      </c>
      <c r="B8" s="22" t="s">
        <v>100</v>
      </c>
      <c r="C8" s="23">
        <f t="shared" si="0"/>
        <v>142</v>
      </c>
      <c r="D8" s="69">
        <v>0.142</v>
      </c>
      <c r="E8" s="34">
        <v>109</v>
      </c>
      <c r="F8" s="32">
        <v>0.117</v>
      </c>
      <c r="G8" s="35">
        <v>33</v>
      </c>
    </row>
    <row r="9" spans="1:7">
      <c r="A9" s="21">
        <v>4</v>
      </c>
      <c r="B9" s="25" t="s">
        <v>101</v>
      </c>
      <c r="C9" s="23">
        <f t="shared" si="0"/>
        <v>51</v>
      </c>
      <c r="D9" s="69">
        <v>0.038</v>
      </c>
      <c r="E9" s="34">
        <v>29</v>
      </c>
      <c r="F9" s="32">
        <v>0.0798</v>
      </c>
      <c r="G9" s="35">
        <v>22</v>
      </c>
    </row>
    <row r="10" spans="1:7">
      <c r="A10" s="21">
        <v>5</v>
      </c>
      <c r="B10" s="22" t="s">
        <v>102</v>
      </c>
      <c r="C10" s="23">
        <f t="shared" si="0"/>
        <v>128</v>
      </c>
      <c r="D10" s="69">
        <v>0.071</v>
      </c>
      <c r="E10" s="34">
        <v>54</v>
      </c>
      <c r="F10" s="32">
        <v>0.266</v>
      </c>
      <c r="G10" s="35">
        <v>74</v>
      </c>
    </row>
    <row r="11" spans="1:7">
      <c r="A11" s="21">
        <v>6</v>
      </c>
      <c r="B11" s="25" t="s">
        <v>103</v>
      </c>
      <c r="C11" s="23">
        <f t="shared" si="0"/>
        <v>54</v>
      </c>
      <c r="D11" s="69">
        <v>0.071</v>
      </c>
      <c r="E11" s="34">
        <v>54</v>
      </c>
      <c r="F11" s="32"/>
      <c r="G11" s="35"/>
    </row>
    <row r="12" spans="1:7">
      <c r="A12" s="21">
        <v>7</v>
      </c>
      <c r="B12" s="22" t="s">
        <v>104</v>
      </c>
      <c r="C12" s="23">
        <f t="shared" si="0"/>
        <v>27</v>
      </c>
      <c r="D12" s="69">
        <v>0.035</v>
      </c>
      <c r="E12" s="34">
        <v>27</v>
      </c>
      <c r="F12" s="32"/>
      <c r="G12" s="35"/>
    </row>
    <row r="13" spans="1:7">
      <c r="A13" s="21">
        <v>8</v>
      </c>
      <c r="B13" s="22" t="s">
        <v>105</v>
      </c>
      <c r="C13" s="23">
        <f t="shared" si="0"/>
        <v>141</v>
      </c>
      <c r="D13" s="69">
        <v>0.127</v>
      </c>
      <c r="E13" s="34">
        <v>97</v>
      </c>
      <c r="F13" s="32">
        <v>0.1596</v>
      </c>
      <c r="G13" s="35">
        <v>44</v>
      </c>
    </row>
    <row r="14" spans="1:7">
      <c r="A14" s="21">
        <v>9</v>
      </c>
      <c r="B14" s="22" t="s">
        <v>106</v>
      </c>
      <c r="C14" s="23">
        <f t="shared" si="0"/>
        <v>8</v>
      </c>
      <c r="D14" s="69">
        <v>0.011</v>
      </c>
      <c r="E14" s="34">
        <v>8</v>
      </c>
      <c r="F14" s="32"/>
      <c r="G14" s="35"/>
    </row>
    <row r="15" spans="1:7">
      <c r="A15" s="21">
        <v>10</v>
      </c>
      <c r="B15" s="22" t="s">
        <v>107</v>
      </c>
      <c r="C15" s="23">
        <f t="shared" si="0"/>
        <v>117</v>
      </c>
      <c r="D15" s="69">
        <v>0.098</v>
      </c>
      <c r="E15" s="34">
        <v>75</v>
      </c>
      <c r="F15" s="32">
        <v>0.1516</v>
      </c>
      <c r="G15" s="35">
        <v>42</v>
      </c>
    </row>
    <row r="16" spans="1:7">
      <c r="A16" s="21">
        <v>11</v>
      </c>
      <c r="B16" s="26" t="s">
        <v>77</v>
      </c>
      <c r="C16" s="23">
        <f t="shared" ref="C16:G16" si="1">SUM(C6:C15)</f>
        <v>1042</v>
      </c>
      <c r="D16" s="70">
        <f t="shared" si="1"/>
        <v>1</v>
      </c>
      <c r="E16" s="34">
        <f t="shared" si="1"/>
        <v>765</v>
      </c>
      <c r="F16" s="27">
        <f t="shared" si="1"/>
        <v>1</v>
      </c>
      <c r="G16" s="34">
        <f t="shared" si="1"/>
        <v>277</v>
      </c>
    </row>
  </sheetData>
  <mergeCells count="2">
    <mergeCell ref="A2:G2"/>
    <mergeCell ref="A5:B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zoomScale="85" zoomScaleNormal="85" workbookViewId="0">
      <selection activeCell="C35" sqref="C35"/>
    </sheetView>
  </sheetViews>
  <sheetFormatPr defaultColWidth="9" defaultRowHeight="15.75" outlineLevelCol="6"/>
  <cols>
    <col min="3" max="3" width="14.125" style="1"/>
    <col min="4" max="4" width="19.1" style="2" customWidth="1"/>
    <col min="5" max="5" width="19.1" style="1" customWidth="1"/>
    <col min="6" max="6" width="19.1" style="3" customWidth="1"/>
    <col min="7" max="7" width="12.625" style="1"/>
  </cols>
  <sheetData>
    <row r="1" ht="22.5" spans="1:3">
      <c r="A1" s="4" t="s">
        <v>68</v>
      </c>
      <c r="B1" s="5"/>
      <c r="C1" s="6"/>
    </row>
    <row r="2" ht="21" spans="1:7">
      <c r="A2" s="7" t="s">
        <v>108</v>
      </c>
      <c r="B2" s="8"/>
      <c r="C2" s="9"/>
      <c r="D2" s="10"/>
      <c r="E2" s="9"/>
      <c r="F2" s="10"/>
      <c r="G2" s="9"/>
    </row>
    <row r="3" ht="28.5" spans="1:7">
      <c r="A3" s="11" t="s">
        <v>70</v>
      </c>
      <c r="B3" s="12" t="s">
        <v>71</v>
      </c>
      <c r="C3" s="13" t="s">
        <v>72</v>
      </c>
      <c r="D3" s="14" t="s">
        <v>73</v>
      </c>
      <c r="E3" s="28" t="s">
        <v>6</v>
      </c>
      <c r="F3" s="29" t="s">
        <v>74</v>
      </c>
      <c r="G3" s="30" t="s">
        <v>7</v>
      </c>
    </row>
    <row r="4" spans="1:7">
      <c r="A4" s="15"/>
      <c r="B4" s="15"/>
      <c r="C4" s="16"/>
      <c r="D4" s="17"/>
      <c r="E4" s="31"/>
      <c r="F4" s="32"/>
      <c r="G4" s="33"/>
    </row>
    <row r="5" spans="1:7">
      <c r="A5" s="18" t="s">
        <v>76</v>
      </c>
      <c r="B5" s="19"/>
      <c r="C5" s="20" t="e">
        <f>'附表1-总表'!#REF!</f>
        <v>#REF!</v>
      </c>
      <c r="D5" s="17"/>
      <c r="E5" s="34">
        <f>'附表1-总表'!D53</f>
        <v>1004</v>
      </c>
      <c r="F5" s="32"/>
      <c r="G5" s="35">
        <f>'附表1-总表'!E53</f>
        <v>36.0833754186732</v>
      </c>
    </row>
    <row r="6" spans="1:7">
      <c r="A6" s="21">
        <v>1</v>
      </c>
      <c r="B6" s="22" t="s">
        <v>13</v>
      </c>
      <c r="C6" s="23">
        <f t="shared" ref="C6:C13" si="0">E6+G6</f>
        <v>264</v>
      </c>
      <c r="D6" s="24">
        <v>0.25</v>
      </c>
      <c r="E6" s="34">
        <v>250</v>
      </c>
      <c r="F6" s="32">
        <v>0.37</v>
      </c>
      <c r="G6" s="35">
        <v>14</v>
      </c>
    </row>
    <row r="7" spans="1:7">
      <c r="A7" s="21">
        <v>2</v>
      </c>
      <c r="B7" s="22" t="s">
        <v>109</v>
      </c>
      <c r="C7" s="23">
        <f t="shared" si="0"/>
        <v>300</v>
      </c>
      <c r="D7" s="24">
        <v>0.3</v>
      </c>
      <c r="E7" s="34">
        <v>300</v>
      </c>
      <c r="F7" s="32"/>
      <c r="G7" s="35"/>
    </row>
    <row r="8" spans="1:7">
      <c r="A8" s="21">
        <v>3</v>
      </c>
      <c r="B8" s="22" t="s">
        <v>110</v>
      </c>
      <c r="C8" s="23">
        <f t="shared" si="0"/>
        <v>60</v>
      </c>
      <c r="D8" s="24">
        <v>0.06</v>
      </c>
      <c r="E8" s="34">
        <v>60</v>
      </c>
      <c r="F8" s="32"/>
      <c r="G8" s="35"/>
    </row>
    <row r="9" spans="1:7">
      <c r="A9" s="21">
        <v>4</v>
      </c>
      <c r="B9" s="25" t="s">
        <v>111</v>
      </c>
      <c r="C9" s="23">
        <f t="shared" si="0"/>
        <v>41</v>
      </c>
      <c r="D9" s="24">
        <v>0.04</v>
      </c>
      <c r="E9" s="34">
        <v>40</v>
      </c>
      <c r="F9" s="32">
        <v>0.04</v>
      </c>
      <c r="G9" s="35">
        <v>1</v>
      </c>
    </row>
    <row r="10" spans="1:7">
      <c r="A10" s="21">
        <v>5</v>
      </c>
      <c r="B10" s="22" t="s">
        <v>112</v>
      </c>
      <c r="C10" s="23">
        <f t="shared" si="0"/>
        <v>119</v>
      </c>
      <c r="D10" s="24">
        <v>0.1</v>
      </c>
      <c r="E10" s="34">
        <v>100</v>
      </c>
      <c r="F10" s="32">
        <v>0.51</v>
      </c>
      <c r="G10" s="35">
        <v>19</v>
      </c>
    </row>
    <row r="11" spans="1:7">
      <c r="A11" s="21">
        <v>6</v>
      </c>
      <c r="B11" s="25" t="s">
        <v>113</v>
      </c>
      <c r="C11" s="23">
        <f t="shared" si="0"/>
        <v>31</v>
      </c>
      <c r="D11" s="24">
        <v>0.03</v>
      </c>
      <c r="E11" s="34">
        <v>30</v>
      </c>
      <c r="F11" s="32">
        <v>0.04</v>
      </c>
      <c r="G11" s="35">
        <v>1</v>
      </c>
    </row>
    <row r="12" spans="1:7">
      <c r="A12" s="21">
        <v>7</v>
      </c>
      <c r="B12" s="22" t="s">
        <v>114</v>
      </c>
      <c r="C12" s="23">
        <f t="shared" si="0"/>
        <v>71</v>
      </c>
      <c r="D12" s="24">
        <v>0.07</v>
      </c>
      <c r="E12" s="34">
        <v>70</v>
      </c>
      <c r="F12" s="32">
        <v>0.04</v>
      </c>
      <c r="G12" s="35">
        <v>1</v>
      </c>
    </row>
    <row r="13" spans="1:7">
      <c r="A13" s="21">
        <v>8</v>
      </c>
      <c r="B13" s="22" t="s">
        <v>115</v>
      </c>
      <c r="C13" s="23">
        <f t="shared" si="0"/>
        <v>151</v>
      </c>
      <c r="D13" s="24">
        <v>0.15</v>
      </c>
      <c r="E13" s="34">
        <v>151</v>
      </c>
      <c r="F13" s="32"/>
      <c r="G13" s="35"/>
    </row>
    <row r="14" spans="1:7">
      <c r="A14" s="21">
        <v>9</v>
      </c>
      <c r="B14" s="26" t="s">
        <v>77</v>
      </c>
      <c r="C14" s="23">
        <f t="shared" ref="C14:G14" si="1">SUM(C6:C13)</f>
        <v>1037</v>
      </c>
      <c r="D14" s="27">
        <f t="shared" si="1"/>
        <v>1</v>
      </c>
      <c r="E14" s="34">
        <v>1001</v>
      </c>
      <c r="F14" s="27">
        <f t="shared" si="1"/>
        <v>1</v>
      </c>
      <c r="G14" s="34">
        <f t="shared" si="1"/>
        <v>36</v>
      </c>
    </row>
  </sheetData>
  <mergeCells count="2">
    <mergeCell ref="A2:G2"/>
    <mergeCell ref="A5:B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zoomScale="85" zoomScaleNormal="85" workbookViewId="0">
      <selection activeCell="C35" sqref="C35"/>
    </sheetView>
  </sheetViews>
  <sheetFormatPr defaultColWidth="9" defaultRowHeight="15.75" outlineLevelCol="6"/>
  <cols>
    <col min="3" max="3" width="14.125" style="1"/>
    <col min="4" max="4" width="19.1" style="2" customWidth="1"/>
    <col min="5" max="5" width="19.1" style="1" customWidth="1"/>
    <col min="6" max="6" width="19.1" style="3" customWidth="1"/>
    <col min="7" max="7" width="12.625" style="1"/>
  </cols>
  <sheetData>
    <row r="1" ht="22.5" spans="1:3">
      <c r="A1" s="4" t="s">
        <v>68</v>
      </c>
      <c r="B1" s="5"/>
      <c r="C1" s="6"/>
    </row>
    <row r="2" ht="21" spans="1:7">
      <c r="A2" s="7" t="s">
        <v>116</v>
      </c>
      <c r="B2" s="8"/>
      <c r="C2" s="9"/>
      <c r="D2" s="10"/>
      <c r="E2" s="9"/>
      <c r="F2" s="10"/>
      <c r="G2" s="9"/>
    </row>
    <row r="3" ht="28.5" spans="1:7">
      <c r="A3" s="11" t="s">
        <v>70</v>
      </c>
      <c r="B3" s="12" t="s">
        <v>71</v>
      </c>
      <c r="C3" s="13" t="s">
        <v>72</v>
      </c>
      <c r="D3" s="14" t="s">
        <v>73</v>
      </c>
      <c r="E3" s="28" t="s">
        <v>6</v>
      </c>
      <c r="F3" s="29" t="s">
        <v>74</v>
      </c>
      <c r="G3" s="30" t="s">
        <v>7</v>
      </c>
    </row>
    <row r="4" spans="1:7">
      <c r="A4" s="15"/>
      <c r="B4" s="15"/>
      <c r="C4" s="16"/>
      <c r="D4" s="17"/>
      <c r="E4" s="31"/>
      <c r="F4" s="32"/>
      <c r="G4" s="33"/>
    </row>
    <row r="5" spans="1:7">
      <c r="A5" s="18" t="s">
        <v>76</v>
      </c>
      <c r="B5" s="19"/>
      <c r="C5" s="20" t="e">
        <f>'附表1-总表'!#REF!</f>
        <v>#REF!</v>
      </c>
      <c r="D5" s="17"/>
      <c r="E5" s="34">
        <f>'附表1-总表'!D62</f>
        <v>614</v>
      </c>
      <c r="F5" s="32"/>
      <c r="G5" s="35">
        <f>'附表1-总表'!E62</f>
        <v>130</v>
      </c>
    </row>
    <row r="6" spans="1:7">
      <c r="A6" s="21">
        <v>1</v>
      </c>
      <c r="B6" s="22" t="s">
        <v>13</v>
      </c>
      <c r="C6" s="23">
        <f t="shared" ref="C6:C8" si="0">E6+G6</f>
        <v>106.82</v>
      </c>
      <c r="D6" s="24">
        <v>0.13</v>
      </c>
      <c r="E6" s="34">
        <f>D6*$E$5</f>
        <v>79.82</v>
      </c>
      <c r="F6" s="32">
        <v>0.21</v>
      </c>
      <c r="G6" s="35">
        <v>27</v>
      </c>
    </row>
    <row r="7" spans="1:7">
      <c r="A7" s="21">
        <v>2</v>
      </c>
      <c r="B7" s="22" t="s">
        <v>117</v>
      </c>
      <c r="C7" s="23">
        <f t="shared" si="0"/>
        <v>435.54</v>
      </c>
      <c r="D7" s="24">
        <v>0.61</v>
      </c>
      <c r="E7" s="34">
        <f>D7*$E$5</f>
        <v>374.54</v>
      </c>
      <c r="F7" s="32">
        <v>0.47</v>
      </c>
      <c r="G7" s="35">
        <v>61</v>
      </c>
    </row>
    <row r="8" spans="1:7">
      <c r="A8" s="21">
        <v>3</v>
      </c>
      <c r="B8" s="22" t="s">
        <v>118</v>
      </c>
      <c r="C8" s="23">
        <f t="shared" si="0"/>
        <v>35.42</v>
      </c>
      <c r="D8" s="24">
        <v>0.03</v>
      </c>
      <c r="E8" s="34">
        <f>D8*$E$5</f>
        <v>18.42</v>
      </c>
      <c r="F8" s="32">
        <v>0.13</v>
      </c>
      <c r="G8" s="35">
        <v>17</v>
      </c>
    </row>
    <row r="9" spans="1:7">
      <c r="A9" s="21">
        <v>4</v>
      </c>
      <c r="B9" s="25" t="s">
        <v>119</v>
      </c>
      <c r="C9" s="23"/>
      <c r="D9" s="24"/>
      <c r="E9" s="34"/>
      <c r="F9" s="32"/>
      <c r="G9" s="35"/>
    </row>
    <row r="10" spans="1:7">
      <c r="A10" s="21">
        <v>5</v>
      </c>
      <c r="B10" s="22" t="s">
        <v>120</v>
      </c>
      <c r="C10" s="23">
        <f t="shared" ref="C10:C14" si="1">E10+G10</f>
        <v>29.28</v>
      </c>
      <c r="D10" s="24">
        <v>0.02</v>
      </c>
      <c r="E10" s="34">
        <f>D10*$E$5</f>
        <v>12.28</v>
      </c>
      <c r="F10" s="32">
        <v>0.13</v>
      </c>
      <c r="G10" s="35">
        <v>17</v>
      </c>
    </row>
    <row r="11" spans="1:7">
      <c r="A11" s="21">
        <v>6</v>
      </c>
      <c r="B11" s="25" t="s">
        <v>121</v>
      </c>
      <c r="C11" s="23">
        <f t="shared" si="1"/>
        <v>44.84</v>
      </c>
      <c r="D11" s="24">
        <v>0.06</v>
      </c>
      <c r="E11" s="34">
        <f>D11*$E$5</f>
        <v>36.84</v>
      </c>
      <c r="F11" s="32">
        <v>0.06</v>
      </c>
      <c r="G11" s="35">
        <v>8</v>
      </c>
    </row>
    <row r="12" spans="1:7">
      <c r="A12" s="21">
        <v>7</v>
      </c>
      <c r="B12" s="22" t="s">
        <v>122</v>
      </c>
      <c r="C12" s="23"/>
      <c r="D12" s="24"/>
      <c r="E12" s="34"/>
      <c r="F12" s="32"/>
      <c r="G12" s="35"/>
    </row>
    <row r="13" spans="1:7">
      <c r="A13" s="21">
        <v>8</v>
      </c>
      <c r="B13" s="22" t="s">
        <v>123</v>
      </c>
      <c r="C13" s="23"/>
      <c r="D13" s="24"/>
      <c r="E13" s="34"/>
      <c r="F13" s="32"/>
      <c r="G13" s="35"/>
    </row>
    <row r="14" spans="1:7">
      <c r="A14" s="21">
        <v>9</v>
      </c>
      <c r="B14" s="22" t="s">
        <v>124</v>
      </c>
      <c r="C14" s="23">
        <f t="shared" si="1"/>
        <v>92.1</v>
      </c>
      <c r="D14" s="24">
        <v>0.15</v>
      </c>
      <c r="E14" s="34">
        <f>D14*$E$5</f>
        <v>92.1</v>
      </c>
      <c r="F14" s="32"/>
      <c r="G14" s="35"/>
    </row>
    <row r="15" spans="1:7">
      <c r="A15" s="21">
        <v>10</v>
      </c>
      <c r="B15" s="26" t="s">
        <v>77</v>
      </c>
      <c r="C15" s="23">
        <f t="shared" ref="C15:G15" si="2">SUM(C6:C14)</f>
        <v>744</v>
      </c>
      <c r="D15" s="27">
        <f t="shared" si="2"/>
        <v>1</v>
      </c>
      <c r="E15" s="34">
        <f t="shared" si="2"/>
        <v>614</v>
      </c>
      <c r="F15" s="27">
        <f t="shared" si="2"/>
        <v>1</v>
      </c>
      <c r="G15" s="34">
        <f t="shared" si="2"/>
        <v>130</v>
      </c>
    </row>
  </sheetData>
  <mergeCells count="2">
    <mergeCell ref="A2:G2"/>
    <mergeCell ref="A5:B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zoomScale="85" zoomScaleNormal="85" workbookViewId="0">
      <selection activeCell="C35" sqref="C35"/>
    </sheetView>
  </sheetViews>
  <sheetFormatPr defaultColWidth="9" defaultRowHeight="15.75" outlineLevelCol="6"/>
  <cols>
    <col min="3" max="3" width="14.125" style="1"/>
    <col min="4" max="4" width="19.1" style="2" customWidth="1"/>
    <col min="5" max="5" width="19.1" style="1" customWidth="1"/>
    <col min="6" max="6" width="19.1" style="3" customWidth="1"/>
    <col min="7" max="7" width="12.625" style="1"/>
  </cols>
  <sheetData>
    <row r="1" ht="22.5" spans="1:3">
      <c r="A1" s="4" t="s">
        <v>68</v>
      </c>
      <c r="B1" s="5"/>
      <c r="C1" s="6"/>
    </row>
    <row r="2" ht="21" spans="1:7">
      <c r="A2" s="7" t="s">
        <v>125</v>
      </c>
      <c r="B2" s="8"/>
      <c r="C2" s="9"/>
      <c r="D2" s="10"/>
      <c r="E2" s="9"/>
      <c r="F2" s="10"/>
      <c r="G2" s="9"/>
    </row>
    <row r="3" ht="28.5" spans="1:7">
      <c r="A3" s="11" t="s">
        <v>70</v>
      </c>
      <c r="B3" s="12" t="s">
        <v>71</v>
      </c>
      <c r="C3" s="13" t="s">
        <v>72</v>
      </c>
      <c r="D3" s="14" t="s">
        <v>73</v>
      </c>
      <c r="E3" s="28" t="s">
        <v>6</v>
      </c>
      <c r="F3" s="29" t="s">
        <v>74</v>
      </c>
      <c r="G3" s="30" t="s">
        <v>7</v>
      </c>
    </row>
    <row r="4" spans="1:7">
      <c r="A4" s="15"/>
      <c r="B4" s="15"/>
      <c r="C4" s="16"/>
      <c r="D4" s="17"/>
      <c r="E4" s="31"/>
      <c r="F4" s="32"/>
      <c r="G4" s="33"/>
    </row>
    <row r="5" spans="1:7">
      <c r="A5" s="18" t="s">
        <v>76</v>
      </c>
      <c r="B5" s="19"/>
      <c r="C5" s="20" t="e">
        <f>'附表1-总表'!#REF!</f>
        <v>#REF!</v>
      </c>
      <c r="D5" s="17"/>
      <c r="E5" s="34">
        <f>'附表1-总表'!D72</f>
        <v>3944</v>
      </c>
      <c r="F5" s="32"/>
      <c r="G5" s="35">
        <f>'附表1-总表'!E72</f>
        <v>159</v>
      </c>
    </row>
    <row r="6" spans="1:7">
      <c r="A6" s="21">
        <v>1</v>
      </c>
      <c r="B6" s="22" t="s">
        <v>13</v>
      </c>
      <c r="C6" s="23">
        <f t="shared" ref="C6:C13" si="0">E6+G6</f>
        <v>1147</v>
      </c>
      <c r="D6" s="24">
        <v>0.289</v>
      </c>
      <c r="E6" s="34">
        <v>1137</v>
      </c>
      <c r="F6" s="32">
        <v>0.066</v>
      </c>
      <c r="G6" s="35">
        <v>10</v>
      </c>
    </row>
    <row r="7" spans="1:7">
      <c r="A7" s="21">
        <v>2</v>
      </c>
      <c r="B7" s="22" t="s">
        <v>126</v>
      </c>
      <c r="C7" s="23">
        <f t="shared" si="0"/>
        <v>756</v>
      </c>
      <c r="D7" s="24">
        <v>0.186</v>
      </c>
      <c r="E7" s="34">
        <v>731</v>
      </c>
      <c r="F7" s="32">
        <v>0.155</v>
      </c>
      <c r="G7" s="35">
        <v>25</v>
      </c>
    </row>
    <row r="8" spans="1:7">
      <c r="A8" s="21">
        <v>3</v>
      </c>
      <c r="B8" s="22" t="s">
        <v>127</v>
      </c>
      <c r="C8" s="23">
        <f t="shared" si="0"/>
        <v>311</v>
      </c>
      <c r="D8" s="24">
        <v>0.076</v>
      </c>
      <c r="E8" s="34">
        <v>299</v>
      </c>
      <c r="F8" s="32">
        <v>0.076</v>
      </c>
      <c r="G8" s="35">
        <v>12</v>
      </c>
    </row>
    <row r="9" spans="1:7">
      <c r="A9" s="21">
        <v>4</v>
      </c>
      <c r="B9" s="25" t="s">
        <v>128</v>
      </c>
      <c r="C9" s="23">
        <f t="shared" si="0"/>
        <v>252</v>
      </c>
      <c r="D9" s="24">
        <v>0.058</v>
      </c>
      <c r="E9" s="34">
        <v>228</v>
      </c>
      <c r="F9" s="32">
        <v>0.152</v>
      </c>
      <c r="G9" s="35">
        <v>24</v>
      </c>
    </row>
    <row r="10" spans="1:7">
      <c r="A10" s="21">
        <v>5</v>
      </c>
      <c r="B10" s="22" t="s">
        <v>129</v>
      </c>
      <c r="C10" s="23">
        <f t="shared" si="0"/>
        <v>208</v>
      </c>
      <c r="D10" s="24">
        <v>0.051</v>
      </c>
      <c r="E10" s="34">
        <v>201</v>
      </c>
      <c r="F10" s="32">
        <v>0.046</v>
      </c>
      <c r="G10" s="35">
        <v>7</v>
      </c>
    </row>
    <row r="11" spans="1:7">
      <c r="A11" s="21">
        <v>6</v>
      </c>
      <c r="B11" s="25" t="s">
        <v>130</v>
      </c>
      <c r="C11" s="23">
        <f t="shared" si="0"/>
        <v>291</v>
      </c>
      <c r="D11" s="24">
        <v>0.068</v>
      </c>
      <c r="E11" s="34">
        <v>267</v>
      </c>
      <c r="F11" s="32">
        <v>0.15</v>
      </c>
      <c r="G11" s="35">
        <v>24</v>
      </c>
    </row>
    <row r="12" spans="1:7">
      <c r="A12" s="21">
        <v>7</v>
      </c>
      <c r="B12" s="22" t="s">
        <v>131</v>
      </c>
      <c r="C12" s="23">
        <f t="shared" si="0"/>
        <v>468</v>
      </c>
      <c r="D12" s="24">
        <v>0.117</v>
      </c>
      <c r="E12" s="34">
        <v>460</v>
      </c>
      <c r="F12" s="32">
        <v>0.051</v>
      </c>
      <c r="G12" s="35">
        <v>8</v>
      </c>
    </row>
    <row r="13" spans="1:7">
      <c r="A13" s="21">
        <v>8</v>
      </c>
      <c r="B13" s="22" t="s">
        <v>132</v>
      </c>
      <c r="C13" s="23">
        <f t="shared" si="0"/>
        <v>658</v>
      </c>
      <c r="D13" s="24">
        <v>0.155</v>
      </c>
      <c r="E13" s="34">
        <v>610</v>
      </c>
      <c r="F13" s="32">
        <v>0.304</v>
      </c>
      <c r="G13" s="35">
        <v>48</v>
      </c>
    </row>
    <row r="14" spans="1:7">
      <c r="A14" s="21">
        <v>9</v>
      </c>
      <c r="B14" s="26" t="s">
        <v>77</v>
      </c>
      <c r="C14" s="23">
        <f t="shared" ref="C14:G14" si="1">SUM(C6:C13)</f>
        <v>4091</v>
      </c>
      <c r="D14" s="27">
        <f t="shared" si="1"/>
        <v>1</v>
      </c>
      <c r="E14" s="34">
        <f t="shared" si="1"/>
        <v>3933</v>
      </c>
      <c r="F14" s="27">
        <v>1</v>
      </c>
      <c r="G14" s="34">
        <f t="shared" si="1"/>
        <v>158</v>
      </c>
    </row>
  </sheetData>
  <mergeCells count="2">
    <mergeCell ref="A2:G2"/>
    <mergeCell ref="A5:B5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附表1-总表</vt:lpstr>
      <vt:lpstr>广州市</vt:lpstr>
      <vt:lpstr>珠海市</vt:lpstr>
      <vt:lpstr>汕头市</vt:lpstr>
      <vt:lpstr>佛山市</vt:lpstr>
      <vt:lpstr>韶关市</vt:lpstr>
      <vt:lpstr>河源市</vt:lpstr>
      <vt:lpstr>梅州市</vt:lpstr>
      <vt:lpstr>惠州市</vt:lpstr>
      <vt:lpstr>汕尾市</vt:lpstr>
      <vt:lpstr>东莞市</vt:lpstr>
      <vt:lpstr>中山市</vt:lpstr>
      <vt:lpstr>江门市</vt:lpstr>
      <vt:lpstr>阳江市</vt:lpstr>
      <vt:lpstr>湛江市</vt:lpstr>
      <vt:lpstr>茂名市</vt:lpstr>
      <vt:lpstr>肇庆市</vt:lpstr>
      <vt:lpstr>清远市</vt:lpstr>
      <vt:lpstr>潮州市</vt:lpstr>
      <vt:lpstr>揭阳市</vt:lpstr>
      <vt:lpstr>云浮市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高超</dc:creator>
  <cp:lastModifiedBy>丁瑾玲</cp:lastModifiedBy>
  <dcterms:created xsi:type="dcterms:W3CDTF">2025-05-21T03:32:00Z</dcterms:created>
  <dcterms:modified xsi:type="dcterms:W3CDTF">2025-06-03T17:12:53Z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CAE5B4C1AC9BAA7375BC3E684CE38972</vt:lpwstr>
  </property>
  <property fmtid="{D5CDD505-2E9C-101B-9397-08002B2CF9AE}" pid="3" name="KSOProductBuildVer">
    <vt:lpwstr>2052-11.8.2.12024</vt:lpwstr>
  </property>
</Properties>
</file>